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-PC\Documents\prosperia\udruga franak\objave web\"/>
    </mc:Choice>
  </mc:AlternateContent>
  <bookViews>
    <workbookView xWindow="360" yWindow="30" windowWidth="14355" windowHeight="12345"/>
  </bookViews>
  <sheets>
    <sheet name="Subvencija stambenih kredita" sheetId="1" r:id="rId1"/>
    <sheet name="5 godina" sheetId="2" r:id="rId2"/>
    <sheet name="10 godina" sheetId="3" r:id="rId3"/>
    <sheet name="15 godina" sheetId="9" r:id="rId4"/>
    <sheet name="20 godina" sheetId="10" r:id="rId5"/>
    <sheet name="25 godina" sheetId="11" r:id="rId6"/>
    <sheet name="30 godina" sheetId="12" r:id="rId7"/>
  </sheets>
  <calcPr calcId="152511"/>
</workbook>
</file>

<file path=xl/calcChain.xml><?xml version="1.0" encoding="utf-8"?>
<calcChain xmlns="http://schemas.openxmlformats.org/spreadsheetml/2006/main">
  <c r="I2" i="12" l="1"/>
  <c r="I3" i="12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I2" i="11"/>
  <c r="I3" i="1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I2" i="10"/>
  <c r="I3" i="10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I2" i="9"/>
  <c r="I3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I2" i="3"/>
  <c r="I3" i="3"/>
  <c r="I1" i="3"/>
  <c r="I3" i="2"/>
  <c r="I2" i="2"/>
  <c r="I1" i="2"/>
  <c r="C18" i="1"/>
  <c r="D18" i="1"/>
  <c r="E18" i="1"/>
  <c r="F18" i="1"/>
  <c r="G18" i="1"/>
  <c r="H18" i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D3" i="1"/>
  <c r="F9" i="1" s="1"/>
  <c r="F21" i="1" s="1"/>
  <c r="I1" i="9" l="1"/>
  <c r="B2" i="10"/>
  <c r="I1" i="11"/>
  <c r="I1" i="10"/>
  <c r="I1" i="12"/>
  <c r="F18" i="12"/>
  <c r="F53" i="12"/>
  <c r="F83" i="12"/>
  <c r="F21" i="12"/>
  <c r="F52" i="12"/>
  <c r="C53" i="12" s="1"/>
  <c r="F82" i="12"/>
  <c r="C83" i="12" s="1"/>
  <c r="F16" i="12"/>
  <c r="F48" i="12"/>
  <c r="F81" i="12"/>
  <c r="C82" i="12" s="1"/>
  <c r="F15" i="12"/>
  <c r="C16" i="12" s="1"/>
  <c r="F47" i="12"/>
  <c r="C48" i="12" s="1"/>
  <c r="F80" i="12"/>
  <c r="C81" i="12" s="1"/>
  <c r="F10" i="11"/>
  <c r="F42" i="11"/>
  <c r="F75" i="11"/>
  <c r="F13" i="11"/>
  <c r="F45" i="11"/>
  <c r="F74" i="11"/>
  <c r="C75" i="11" s="1"/>
  <c r="F8" i="11"/>
  <c r="F40" i="11"/>
  <c r="F70" i="11"/>
  <c r="F11" i="11"/>
  <c r="F43" i="11"/>
  <c r="F76" i="11"/>
  <c r="F95" i="10"/>
  <c r="F3" i="10"/>
  <c r="F6" i="10"/>
  <c r="F10" i="10"/>
  <c r="F14" i="10"/>
  <c r="F18" i="10"/>
  <c r="F22" i="10"/>
  <c r="F26" i="10"/>
  <c r="F30" i="10"/>
  <c r="F34" i="10"/>
  <c r="F38" i="10"/>
  <c r="F42" i="10"/>
  <c r="F46" i="10"/>
  <c r="F53" i="10"/>
  <c r="F57" i="10"/>
  <c r="F61" i="10"/>
  <c r="F64" i="10"/>
  <c r="F68" i="10"/>
  <c r="F72" i="10"/>
  <c r="F75" i="10"/>
  <c r="F79" i="10"/>
  <c r="F83" i="10"/>
  <c r="F86" i="10"/>
  <c r="F90" i="10"/>
  <c r="F94" i="10"/>
  <c r="C95" i="10" s="1"/>
  <c r="F5" i="10"/>
  <c r="F9" i="10"/>
  <c r="F13" i="10"/>
  <c r="C14" i="10" s="1"/>
  <c r="F17" i="10"/>
  <c r="F21" i="10"/>
  <c r="F25" i="10"/>
  <c r="F29" i="10"/>
  <c r="C30" i="10" s="1"/>
  <c r="F33" i="10"/>
  <c r="F37" i="10"/>
  <c r="F41" i="10"/>
  <c r="F45" i="10"/>
  <c r="C46" i="10" s="1"/>
  <c r="F49" i="10"/>
  <c r="F52" i="10"/>
  <c r="C53" i="10" s="1"/>
  <c r="F56" i="10"/>
  <c r="C57" i="10" s="1"/>
  <c r="F60" i="10"/>
  <c r="C61" i="10" s="1"/>
  <c r="F63" i="10"/>
  <c r="C64" i="10" s="1"/>
  <c r="F67" i="10"/>
  <c r="C68" i="10" s="1"/>
  <c r="F71" i="10"/>
  <c r="C72" i="10" s="1"/>
  <c r="F74" i="10"/>
  <c r="C75" i="10" s="1"/>
  <c r="F78" i="10"/>
  <c r="C79" i="10" s="1"/>
  <c r="F82" i="10"/>
  <c r="C83" i="10" s="1"/>
  <c r="F89" i="10"/>
  <c r="F93" i="10"/>
  <c r="C94" i="10" s="1"/>
  <c r="F97" i="10"/>
  <c r="F2" i="10"/>
  <c r="C3" i="10" s="1"/>
  <c r="F4" i="10"/>
  <c r="F8" i="10"/>
  <c r="F12" i="10"/>
  <c r="F16" i="10"/>
  <c r="C17" i="10" s="1"/>
  <c r="F20" i="10"/>
  <c r="F24" i="10"/>
  <c r="F28" i="10"/>
  <c r="F32" i="10"/>
  <c r="C33" i="10" s="1"/>
  <c r="F36" i="10"/>
  <c r="F40" i="10"/>
  <c r="F44" i="10"/>
  <c r="F48" i="10"/>
  <c r="C49" i="10" s="1"/>
  <c r="F20" i="1" s="1"/>
  <c r="F51" i="10"/>
  <c r="F55" i="10"/>
  <c r="F59" i="10"/>
  <c r="F62" i="10"/>
  <c r="C63" i="10" s="1"/>
  <c r="F66" i="10"/>
  <c r="F70" i="10"/>
  <c r="F77" i="10"/>
  <c r="C78" i="10" s="1"/>
  <c r="F81" i="10"/>
  <c r="F85" i="10"/>
  <c r="C86" i="10" s="1"/>
  <c r="F88" i="10"/>
  <c r="F92" i="10"/>
  <c r="F96" i="10"/>
  <c r="C97" i="10" s="1"/>
  <c r="B3" i="10"/>
  <c r="F7" i="10"/>
  <c r="C8" i="10" s="1"/>
  <c r="F11" i="10"/>
  <c r="C12" i="10" s="1"/>
  <c r="F15" i="10"/>
  <c r="C16" i="10" s="1"/>
  <c r="F19" i="10"/>
  <c r="C20" i="10" s="1"/>
  <c r="F23" i="10"/>
  <c r="C24" i="10" s="1"/>
  <c r="F27" i="10"/>
  <c r="C28" i="10" s="1"/>
  <c r="F31" i="10"/>
  <c r="C32" i="10" s="1"/>
  <c r="F35" i="10"/>
  <c r="C36" i="10" s="1"/>
  <c r="F39" i="10"/>
  <c r="C40" i="10" s="1"/>
  <c r="F43" i="10"/>
  <c r="C44" i="10" s="1"/>
  <c r="F47" i="10"/>
  <c r="C48" i="10" s="1"/>
  <c r="F50" i="10"/>
  <c r="C51" i="10" s="1"/>
  <c r="F54" i="10"/>
  <c r="C55" i="10" s="1"/>
  <c r="F58" i="10"/>
  <c r="C59" i="10" s="1"/>
  <c r="F65" i="10"/>
  <c r="F69" i="10"/>
  <c r="F73" i="10"/>
  <c r="C74" i="10" s="1"/>
  <c r="F76" i="10"/>
  <c r="C77" i="10" s="1"/>
  <c r="F80" i="10"/>
  <c r="C81" i="10" s="1"/>
  <c r="F84" i="10"/>
  <c r="C85" i="10" s="1"/>
  <c r="F87" i="10"/>
  <c r="C88" i="10" s="1"/>
  <c r="F91" i="10"/>
  <c r="C92" i="10" s="1"/>
  <c r="C9" i="1"/>
  <c r="F14" i="1"/>
  <c r="F15" i="1" s="1"/>
  <c r="F10" i="1"/>
  <c r="E9" i="1"/>
  <c r="B2" i="9" s="1"/>
  <c r="F95" i="9" s="1"/>
  <c r="D9" i="1"/>
  <c r="H9" i="1"/>
  <c r="B2" i="12" s="1"/>
  <c r="F22" i="12" s="1"/>
  <c r="G9" i="1"/>
  <c r="B2" i="11" s="1"/>
  <c r="F14" i="11" s="1"/>
  <c r="F13" i="1" l="1"/>
  <c r="F12" i="1"/>
  <c r="F73" i="11"/>
  <c r="C74" i="11" s="1"/>
  <c r="F39" i="11"/>
  <c r="C40" i="11" s="1"/>
  <c r="F7" i="11"/>
  <c r="C8" i="11" s="1"/>
  <c r="F66" i="11"/>
  <c r="F36" i="11"/>
  <c r="F4" i="11"/>
  <c r="F71" i="11"/>
  <c r="F41" i="11"/>
  <c r="C42" i="11" s="1"/>
  <c r="F9" i="11"/>
  <c r="C10" i="11" s="1"/>
  <c r="F72" i="11"/>
  <c r="F38" i="11"/>
  <c r="F6" i="11"/>
  <c r="F76" i="12"/>
  <c r="C77" i="12" s="1"/>
  <c r="F43" i="12"/>
  <c r="C44" i="12" s="1"/>
  <c r="F11" i="12"/>
  <c r="F77" i="12"/>
  <c r="F44" i="12"/>
  <c r="F12" i="12"/>
  <c r="F78" i="12"/>
  <c r="F49" i="12"/>
  <c r="F17" i="12"/>
  <c r="C18" i="12" s="1"/>
  <c r="F79" i="12"/>
  <c r="F46" i="12"/>
  <c r="F14" i="12"/>
  <c r="F69" i="11"/>
  <c r="C70" i="11" s="1"/>
  <c r="F35" i="11"/>
  <c r="F96" i="11"/>
  <c r="F62" i="11"/>
  <c r="F32" i="11"/>
  <c r="F2" i="11"/>
  <c r="F67" i="11"/>
  <c r="F37" i="11"/>
  <c r="F5" i="11"/>
  <c r="F68" i="11"/>
  <c r="F34" i="11"/>
  <c r="F3" i="11"/>
  <c r="F73" i="12"/>
  <c r="C74" i="12" s="1"/>
  <c r="F39" i="12"/>
  <c r="C40" i="12" s="1"/>
  <c r="F7" i="12"/>
  <c r="F70" i="12"/>
  <c r="F40" i="12"/>
  <c r="F8" i="12"/>
  <c r="F74" i="12"/>
  <c r="F45" i="12"/>
  <c r="F13" i="12"/>
  <c r="F75" i="12"/>
  <c r="F42" i="12"/>
  <c r="F10" i="12"/>
  <c r="F65" i="11"/>
  <c r="F31" i="11"/>
  <c r="F92" i="11"/>
  <c r="F59" i="11"/>
  <c r="F28" i="11"/>
  <c r="F97" i="11"/>
  <c r="F63" i="11"/>
  <c r="F33" i="11"/>
  <c r="F94" i="11"/>
  <c r="F64" i="11"/>
  <c r="F30" i="11"/>
  <c r="B3" i="11"/>
  <c r="F69" i="12"/>
  <c r="C70" i="12" s="1"/>
  <c r="F35" i="12"/>
  <c r="C36" i="12" s="1"/>
  <c r="B3" i="12"/>
  <c r="F66" i="12"/>
  <c r="F36" i="12"/>
  <c r="F4" i="12"/>
  <c r="F71" i="12"/>
  <c r="F41" i="12"/>
  <c r="C42" i="12" s="1"/>
  <c r="F9" i="12"/>
  <c r="C10" i="12" s="1"/>
  <c r="F72" i="12"/>
  <c r="F38" i="12"/>
  <c r="F6" i="12"/>
  <c r="F91" i="11"/>
  <c r="F58" i="11"/>
  <c r="F27" i="11"/>
  <c r="F88" i="11"/>
  <c r="F55" i="11"/>
  <c r="F24" i="11"/>
  <c r="F93" i="11"/>
  <c r="F60" i="11"/>
  <c r="F29" i="11"/>
  <c r="F90" i="11"/>
  <c r="F61" i="11"/>
  <c r="F26" i="11"/>
  <c r="F95" i="11"/>
  <c r="F65" i="12"/>
  <c r="F31" i="12"/>
  <c r="F96" i="12"/>
  <c r="F62" i="12"/>
  <c r="F32" i="12"/>
  <c r="F2" i="12"/>
  <c r="C3" i="12" s="1"/>
  <c r="F67" i="12"/>
  <c r="C68" i="12" s="1"/>
  <c r="F37" i="12"/>
  <c r="F5" i="12"/>
  <c r="F68" i="12"/>
  <c r="F34" i="12"/>
  <c r="F3" i="12"/>
  <c r="F87" i="11"/>
  <c r="C88" i="11" s="1"/>
  <c r="F54" i="11"/>
  <c r="C55" i="11" s="1"/>
  <c r="F23" i="11"/>
  <c r="C24" i="11" s="1"/>
  <c r="F85" i="11"/>
  <c r="F51" i="11"/>
  <c r="F20" i="11"/>
  <c r="F89" i="11"/>
  <c r="C90" i="11" s="1"/>
  <c r="F56" i="11"/>
  <c r="F25" i="11"/>
  <c r="C26" i="11" s="1"/>
  <c r="F86" i="11"/>
  <c r="F57" i="11"/>
  <c r="F22" i="11"/>
  <c r="F91" i="12"/>
  <c r="C92" i="12" s="1"/>
  <c r="F58" i="12"/>
  <c r="F27" i="12"/>
  <c r="F92" i="12"/>
  <c r="F59" i="12"/>
  <c r="F28" i="12"/>
  <c r="F97" i="12"/>
  <c r="F63" i="12"/>
  <c r="C64" i="12" s="1"/>
  <c r="F33" i="12"/>
  <c r="C34" i="12" s="1"/>
  <c r="F94" i="12"/>
  <c r="F64" i="12"/>
  <c r="F30" i="12"/>
  <c r="F95" i="12"/>
  <c r="F84" i="11"/>
  <c r="F50" i="11"/>
  <c r="F19" i="11"/>
  <c r="F81" i="11"/>
  <c r="C82" i="11" s="1"/>
  <c r="F48" i="11"/>
  <c r="F16" i="11"/>
  <c r="F82" i="11"/>
  <c r="F52" i="11"/>
  <c r="F21" i="11"/>
  <c r="F83" i="11"/>
  <c r="F53" i="11"/>
  <c r="F18" i="11"/>
  <c r="F87" i="12"/>
  <c r="F54" i="12"/>
  <c r="F23" i="12"/>
  <c r="F88" i="12"/>
  <c r="F55" i="12"/>
  <c r="F24" i="12"/>
  <c r="F93" i="12"/>
  <c r="F60" i="12"/>
  <c r="C61" i="12" s="1"/>
  <c r="F29" i="12"/>
  <c r="F90" i="12"/>
  <c r="F61" i="12"/>
  <c r="F26" i="12"/>
  <c r="C82" i="10"/>
  <c r="F80" i="11"/>
  <c r="F47" i="11"/>
  <c r="F15" i="11"/>
  <c r="F77" i="11"/>
  <c r="F44" i="11"/>
  <c r="C45" i="11" s="1"/>
  <c r="F12" i="11"/>
  <c r="C13" i="11" s="1"/>
  <c r="F78" i="11"/>
  <c r="F49" i="11"/>
  <c r="F17" i="11"/>
  <c r="F79" i="11"/>
  <c r="F46" i="11"/>
  <c r="F84" i="12"/>
  <c r="F50" i="12"/>
  <c r="F19" i="12"/>
  <c r="C20" i="12" s="1"/>
  <c r="F85" i="12"/>
  <c r="C86" i="12" s="1"/>
  <c r="F51" i="12"/>
  <c r="C52" i="12" s="1"/>
  <c r="F20" i="12"/>
  <c r="C21" i="12" s="1"/>
  <c r="F89" i="12"/>
  <c r="C90" i="12" s="1"/>
  <c r="F56" i="12"/>
  <c r="F25" i="12"/>
  <c r="C26" i="12" s="1"/>
  <c r="F86" i="12"/>
  <c r="F57" i="12"/>
  <c r="F80" i="9"/>
  <c r="F65" i="9"/>
  <c r="F47" i="9"/>
  <c r="F31" i="9"/>
  <c r="F15" i="9"/>
  <c r="F92" i="9"/>
  <c r="F77" i="9"/>
  <c r="F59" i="9"/>
  <c r="F44" i="9"/>
  <c r="F28" i="9"/>
  <c r="F12" i="9"/>
  <c r="F97" i="9"/>
  <c r="F78" i="9"/>
  <c r="F63" i="9"/>
  <c r="F49" i="9"/>
  <c r="F33" i="9"/>
  <c r="F17" i="9"/>
  <c r="F94" i="9"/>
  <c r="C95" i="9" s="1"/>
  <c r="F79" i="9"/>
  <c r="F64" i="9"/>
  <c r="F46" i="9"/>
  <c r="F30" i="9"/>
  <c r="F14" i="9"/>
  <c r="B3" i="9"/>
  <c r="F84" i="9"/>
  <c r="F69" i="9"/>
  <c r="F50" i="9"/>
  <c r="F35" i="9"/>
  <c r="F19" i="9"/>
  <c r="F96" i="9"/>
  <c r="F81" i="9"/>
  <c r="F62" i="9"/>
  <c r="F48" i="9"/>
  <c r="F32" i="9"/>
  <c r="F16" i="9"/>
  <c r="C17" i="9" s="1"/>
  <c r="F2" i="9"/>
  <c r="F82" i="9"/>
  <c r="F67" i="9"/>
  <c r="F52" i="9"/>
  <c r="F37" i="9"/>
  <c r="F21" i="9"/>
  <c r="F5" i="9"/>
  <c r="F83" i="9"/>
  <c r="F68" i="9"/>
  <c r="F53" i="9"/>
  <c r="F34" i="9"/>
  <c r="F18" i="9"/>
  <c r="C18" i="9" s="1"/>
  <c r="F3" i="9"/>
  <c r="F87" i="9"/>
  <c r="F73" i="9"/>
  <c r="F54" i="9"/>
  <c r="C54" i="9" s="1"/>
  <c r="F39" i="9"/>
  <c r="F23" i="9"/>
  <c r="F7" i="9"/>
  <c r="F85" i="9"/>
  <c r="C85" i="9" s="1"/>
  <c r="F66" i="9"/>
  <c r="F51" i="9"/>
  <c r="F36" i="9"/>
  <c r="F20" i="9"/>
  <c r="C21" i="9" s="1"/>
  <c r="F4" i="9"/>
  <c r="F89" i="9"/>
  <c r="F71" i="9"/>
  <c r="F56" i="9"/>
  <c r="F41" i="9"/>
  <c r="F25" i="9"/>
  <c r="F9" i="9"/>
  <c r="F86" i="9"/>
  <c r="C87" i="9" s="1"/>
  <c r="F72" i="9"/>
  <c r="F57" i="9"/>
  <c r="F38" i="9"/>
  <c r="C38" i="9" s="1"/>
  <c r="F22" i="9"/>
  <c r="F6" i="9"/>
  <c r="C6" i="9" s="1"/>
  <c r="F91" i="9"/>
  <c r="F76" i="9"/>
  <c r="F58" i="9"/>
  <c r="C58" i="9" s="1"/>
  <c r="F43" i="9"/>
  <c r="C44" i="9" s="1"/>
  <c r="F27" i="9"/>
  <c r="F11" i="9"/>
  <c r="F88" i="9"/>
  <c r="C88" i="9" s="1"/>
  <c r="F70" i="9"/>
  <c r="C71" i="9" s="1"/>
  <c r="F55" i="9"/>
  <c r="F40" i="9"/>
  <c r="C41" i="9" s="1"/>
  <c r="F24" i="9"/>
  <c r="F8" i="9"/>
  <c r="C9" i="9" s="1"/>
  <c r="F93" i="9"/>
  <c r="F74" i="9"/>
  <c r="F60" i="9"/>
  <c r="C60" i="9" s="1"/>
  <c r="F45" i="9"/>
  <c r="C46" i="9" s="1"/>
  <c r="F29" i="9"/>
  <c r="F13" i="9"/>
  <c r="F90" i="9"/>
  <c r="C90" i="9" s="1"/>
  <c r="F75" i="9"/>
  <c r="F61" i="9"/>
  <c r="F42" i="9"/>
  <c r="C42" i="9" s="1"/>
  <c r="F26" i="9"/>
  <c r="C27" i="9" s="1"/>
  <c r="F10" i="9"/>
  <c r="C10" i="9" s="1"/>
  <c r="C89" i="10"/>
  <c r="C71" i="10"/>
  <c r="C56" i="10"/>
  <c r="C41" i="10"/>
  <c r="C25" i="10"/>
  <c r="C9" i="10"/>
  <c r="C97" i="12"/>
  <c r="C63" i="12"/>
  <c r="C49" i="12"/>
  <c r="H20" i="1" s="1"/>
  <c r="C33" i="12"/>
  <c r="C17" i="12"/>
  <c r="C94" i="12"/>
  <c r="C46" i="12"/>
  <c r="C30" i="12"/>
  <c r="C14" i="12"/>
  <c r="C93" i="12"/>
  <c r="C60" i="12"/>
  <c r="C45" i="12"/>
  <c r="C29" i="12"/>
  <c r="C13" i="12"/>
  <c r="C66" i="12"/>
  <c r="C38" i="12"/>
  <c r="C22" i="12"/>
  <c r="C6" i="12"/>
  <c r="C91" i="12"/>
  <c r="C76" i="12"/>
  <c r="C62" i="12"/>
  <c r="C43" i="12"/>
  <c r="C27" i="12"/>
  <c r="C11" i="12"/>
  <c r="C96" i="12"/>
  <c r="C50" i="12"/>
  <c r="C80" i="12"/>
  <c r="C65" i="12"/>
  <c r="C47" i="12"/>
  <c r="C31" i="12"/>
  <c r="C15" i="12"/>
  <c r="C2" i="12"/>
  <c r="C84" i="12"/>
  <c r="C69" i="12"/>
  <c r="C54" i="12"/>
  <c r="C35" i="12"/>
  <c r="C19" i="12"/>
  <c r="C4" i="12"/>
  <c r="B4" i="12"/>
  <c r="D3" i="12"/>
  <c r="C87" i="12"/>
  <c r="C73" i="12"/>
  <c r="C58" i="12"/>
  <c r="C39" i="12"/>
  <c r="C23" i="12"/>
  <c r="C7" i="12"/>
  <c r="C81" i="11"/>
  <c r="C66" i="11"/>
  <c r="C48" i="11"/>
  <c r="C32" i="11"/>
  <c r="C16" i="11"/>
  <c r="C34" i="11"/>
  <c r="C18" i="11"/>
  <c r="C92" i="11"/>
  <c r="C77" i="11"/>
  <c r="C59" i="11"/>
  <c r="C44" i="11"/>
  <c r="C28" i="11"/>
  <c r="C12" i="11"/>
  <c r="C89" i="11"/>
  <c r="C71" i="11"/>
  <c r="C56" i="11"/>
  <c r="C41" i="11"/>
  <c r="C25" i="11"/>
  <c r="C9" i="11"/>
  <c r="C94" i="11"/>
  <c r="C46" i="11"/>
  <c r="C30" i="11"/>
  <c r="C14" i="11"/>
  <c r="C85" i="11"/>
  <c r="C51" i="11"/>
  <c r="C36" i="11"/>
  <c r="C20" i="11"/>
  <c r="C97" i="11"/>
  <c r="C63" i="11"/>
  <c r="C49" i="11"/>
  <c r="G20" i="1" s="1"/>
  <c r="C33" i="11"/>
  <c r="C17" i="11"/>
  <c r="C38" i="11"/>
  <c r="C22" i="11"/>
  <c r="C6" i="11"/>
  <c r="C84" i="11"/>
  <c r="C69" i="11"/>
  <c r="C54" i="11"/>
  <c r="C35" i="11"/>
  <c r="C19" i="11"/>
  <c r="C4" i="11"/>
  <c r="C96" i="11"/>
  <c r="C87" i="11"/>
  <c r="C73" i="11"/>
  <c r="C58" i="11"/>
  <c r="C39" i="11"/>
  <c r="C23" i="11"/>
  <c r="C7" i="11"/>
  <c r="C2" i="11"/>
  <c r="C91" i="11"/>
  <c r="C76" i="11"/>
  <c r="C62" i="11"/>
  <c r="C43" i="11"/>
  <c r="C27" i="11"/>
  <c r="C11" i="11"/>
  <c r="B4" i="11"/>
  <c r="C50" i="11"/>
  <c r="C80" i="11"/>
  <c r="C65" i="11"/>
  <c r="C47" i="11"/>
  <c r="C31" i="11"/>
  <c r="C15" i="11"/>
  <c r="C34" i="10"/>
  <c r="C18" i="10"/>
  <c r="C70" i="10"/>
  <c r="C67" i="10"/>
  <c r="C52" i="10"/>
  <c r="C37" i="10"/>
  <c r="C21" i="10"/>
  <c r="C5" i="10"/>
  <c r="C90" i="10"/>
  <c r="C42" i="10"/>
  <c r="C26" i="10"/>
  <c r="C10" i="10"/>
  <c r="C93" i="10"/>
  <c r="C60" i="10"/>
  <c r="C45" i="10"/>
  <c r="C29" i="10"/>
  <c r="C13" i="10"/>
  <c r="C66" i="10"/>
  <c r="C38" i="10"/>
  <c r="C22" i="10"/>
  <c r="C6" i="10"/>
  <c r="D3" i="10"/>
  <c r="B4" i="10"/>
  <c r="C91" i="10"/>
  <c r="C76" i="10"/>
  <c r="C62" i="10"/>
  <c r="C43" i="10"/>
  <c r="C27" i="10"/>
  <c r="C11" i="10"/>
  <c r="C96" i="10"/>
  <c r="C50" i="10"/>
  <c r="C80" i="10"/>
  <c r="C65" i="10"/>
  <c r="C47" i="10"/>
  <c r="C31" i="10"/>
  <c r="C15" i="10"/>
  <c r="C2" i="10"/>
  <c r="C84" i="10"/>
  <c r="C69" i="10"/>
  <c r="C54" i="10"/>
  <c r="C35" i="10"/>
  <c r="C19" i="10"/>
  <c r="C4" i="10"/>
  <c r="C87" i="10"/>
  <c r="C73" i="10"/>
  <c r="C58" i="10"/>
  <c r="C39" i="10"/>
  <c r="C23" i="10"/>
  <c r="C7" i="10"/>
  <c r="C66" i="9"/>
  <c r="C92" i="9"/>
  <c r="C59" i="9"/>
  <c r="C28" i="9"/>
  <c r="C25" i="9"/>
  <c r="C94" i="9"/>
  <c r="C30" i="9"/>
  <c r="C51" i="9"/>
  <c r="C36" i="9"/>
  <c r="C97" i="9"/>
  <c r="C63" i="9"/>
  <c r="C49" i="9"/>
  <c r="E20" i="1" s="1"/>
  <c r="C33" i="9"/>
  <c r="C22" i="9"/>
  <c r="C40" i="9"/>
  <c r="C24" i="9"/>
  <c r="C8" i="9"/>
  <c r="C67" i="9"/>
  <c r="C37" i="9"/>
  <c r="C5" i="9"/>
  <c r="C26" i="9"/>
  <c r="C73" i="9"/>
  <c r="C23" i="9"/>
  <c r="C96" i="9"/>
  <c r="C76" i="9"/>
  <c r="C62" i="9"/>
  <c r="C43" i="9"/>
  <c r="C11" i="9"/>
  <c r="C2" i="9"/>
  <c r="B4" i="9"/>
  <c r="C81" i="9"/>
  <c r="C48" i="9"/>
  <c r="C32" i="9"/>
  <c r="C16" i="9"/>
  <c r="C93" i="9"/>
  <c r="C29" i="9"/>
  <c r="C50" i="9"/>
  <c r="C34" i="9"/>
  <c r="C80" i="9"/>
  <c r="C65" i="9"/>
  <c r="C47" i="9"/>
  <c r="C31" i="9"/>
  <c r="C15" i="9"/>
  <c r="C84" i="9"/>
  <c r="C69" i="9"/>
  <c r="C35" i="9"/>
  <c r="C19" i="9"/>
  <c r="C4" i="9"/>
  <c r="F11" i="1"/>
  <c r="G21" i="1"/>
  <c r="E21" i="1"/>
  <c r="D21" i="1"/>
  <c r="B2" i="3"/>
  <c r="H21" i="1"/>
  <c r="C21" i="1"/>
  <c r="B2" i="2"/>
  <c r="D14" i="1"/>
  <c r="D15" i="1" s="1"/>
  <c r="D10" i="1"/>
  <c r="H14" i="1"/>
  <c r="H15" i="1" s="1"/>
  <c r="H10" i="1"/>
  <c r="C10" i="1"/>
  <c r="C13" i="1" s="1"/>
  <c r="C14" i="1"/>
  <c r="C15" i="1" s="1"/>
  <c r="G14" i="1"/>
  <c r="G15" i="1" s="1"/>
  <c r="G10" i="1"/>
  <c r="E14" i="1"/>
  <c r="E15" i="1" s="1"/>
  <c r="E10" i="1"/>
  <c r="C57" i="12" l="1"/>
  <c r="C52" i="11"/>
  <c r="C3" i="11"/>
  <c r="D3" i="11" s="1"/>
  <c r="C5" i="11"/>
  <c r="C86" i="11"/>
  <c r="C29" i="11"/>
  <c r="C37" i="11"/>
  <c r="G13" i="1"/>
  <c r="G12" i="1"/>
  <c r="C25" i="12"/>
  <c r="C60" i="11"/>
  <c r="C67" i="11"/>
  <c r="C56" i="12"/>
  <c r="C72" i="12"/>
  <c r="C93" i="11"/>
  <c r="C75" i="12"/>
  <c r="C79" i="12"/>
  <c r="C79" i="11"/>
  <c r="C89" i="12"/>
  <c r="C53" i="11"/>
  <c r="C5" i="12"/>
  <c r="C9" i="12"/>
  <c r="H12" i="1"/>
  <c r="H13" i="1"/>
  <c r="C24" i="12"/>
  <c r="C83" i="11"/>
  <c r="C57" i="11"/>
  <c r="C37" i="12"/>
  <c r="C95" i="11"/>
  <c r="C41" i="12"/>
  <c r="C56" i="9"/>
  <c r="C52" i="9"/>
  <c r="C51" i="12"/>
  <c r="C55" i="12"/>
  <c r="C28" i="12"/>
  <c r="C61" i="11"/>
  <c r="C67" i="12"/>
  <c r="C71" i="12"/>
  <c r="C78" i="12"/>
  <c r="C85" i="12"/>
  <c r="C78" i="11"/>
  <c r="C88" i="12"/>
  <c r="C95" i="12"/>
  <c r="C59" i="12"/>
  <c r="C21" i="11"/>
  <c r="C32" i="12"/>
  <c r="C64" i="11"/>
  <c r="C8" i="12"/>
  <c r="C68" i="11"/>
  <c r="C12" i="12"/>
  <c r="C72" i="11"/>
  <c r="C91" i="9"/>
  <c r="C55" i="9"/>
  <c r="C20" i="9"/>
  <c r="C89" i="9"/>
  <c r="C13" i="9"/>
  <c r="C12" i="9"/>
  <c r="C77" i="9"/>
  <c r="C7" i="9"/>
  <c r="C39" i="9"/>
  <c r="C45" i="9"/>
  <c r="C14" i="9"/>
  <c r="C61" i="9"/>
  <c r="C57" i="9"/>
  <c r="C53" i="9"/>
  <c r="C82" i="9"/>
  <c r="C78" i="9"/>
  <c r="C83" i="9"/>
  <c r="C79" i="9"/>
  <c r="C75" i="9"/>
  <c r="C72" i="9"/>
  <c r="C74" i="9"/>
  <c r="C68" i="9"/>
  <c r="C70" i="9"/>
  <c r="C64" i="9"/>
  <c r="C86" i="9"/>
  <c r="C3" i="9"/>
  <c r="D3" i="9" s="1"/>
  <c r="D2" i="9"/>
  <c r="E19" i="1"/>
  <c r="D2" i="12"/>
  <c r="H19" i="1"/>
  <c r="D4" i="12"/>
  <c r="B5" i="12"/>
  <c r="D2" i="11"/>
  <c r="G19" i="1"/>
  <c r="D4" i="11"/>
  <c r="B5" i="11"/>
  <c r="D2" i="10"/>
  <c r="F19" i="1"/>
  <c r="D4" i="10"/>
  <c r="B5" i="10"/>
  <c r="D4" i="9"/>
  <c r="B5" i="9"/>
  <c r="F3" i="2"/>
  <c r="F2" i="2"/>
  <c r="C2" i="2" s="1"/>
  <c r="F4" i="2"/>
  <c r="F46" i="3"/>
  <c r="F42" i="3"/>
  <c r="F38" i="3"/>
  <c r="F34" i="3"/>
  <c r="F30" i="3"/>
  <c r="F26" i="3"/>
  <c r="F22" i="3"/>
  <c r="F18" i="3"/>
  <c r="F14" i="3"/>
  <c r="F10" i="3"/>
  <c r="F6" i="3"/>
  <c r="F2" i="3"/>
  <c r="C2" i="3" s="1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3" i="3"/>
  <c r="F96" i="3"/>
  <c r="F92" i="3"/>
  <c r="F88" i="3"/>
  <c r="F84" i="3"/>
  <c r="F80" i="3"/>
  <c r="F76" i="3"/>
  <c r="F72" i="3"/>
  <c r="F68" i="3"/>
  <c r="F64" i="3"/>
  <c r="F60" i="3"/>
  <c r="F56" i="3"/>
  <c r="F52" i="3"/>
  <c r="F65" i="3"/>
  <c r="F53" i="3"/>
  <c r="F48" i="3"/>
  <c r="F44" i="3"/>
  <c r="F40" i="3"/>
  <c r="F36" i="3"/>
  <c r="F32" i="3"/>
  <c r="F28" i="3"/>
  <c r="F24" i="3"/>
  <c r="F20" i="3"/>
  <c r="F16" i="3"/>
  <c r="F12" i="3"/>
  <c r="F8" i="3"/>
  <c r="F4" i="3"/>
  <c r="F97" i="3"/>
  <c r="F93" i="3"/>
  <c r="F89" i="3"/>
  <c r="F85" i="3"/>
  <c r="F81" i="3"/>
  <c r="F77" i="3"/>
  <c r="F73" i="3"/>
  <c r="F69" i="3"/>
  <c r="F61" i="3"/>
  <c r="F57" i="3"/>
  <c r="F49" i="3"/>
  <c r="F45" i="3"/>
  <c r="C46" i="3" s="1"/>
  <c r="F41" i="3"/>
  <c r="F37" i="3"/>
  <c r="F33" i="3"/>
  <c r="F29" i="3"/>
  <c r="F25" i="3"/>
  <c r="F21" i="3"/>
  <c r="F17" i="3"/>
  <c r="F13" i="3"/>
  <c r="F9" i="3"/>
  <c r="C9" i="3" s="1"/>
  <c r="F5" i="3"/>
  <c r="F50" i="3"/>
  <c r="C51" i="3" s="1"/>
  <c r="F94" i="3"/>
  <c r="C95" i="3" s="1"/>
  <c r="F90" i="3"/>
  <c r="F86" i="3"/>
  <c r="C87" i="3" s="1"/>
  <c r="F82" i="3"/>
  <c r="C83" i="3" s="1"/>
  <c r="F78" i="3"/>
  <c r="C79" i="3" s="1"/>
  <c r="F74" i="3"/>
  <c r="F70" i="3"/>
  <c r="F66" i="3"/>
  <c r="C67" i="3" s="1"/>
  <c r="F62" i="3"/>
  <c r="C63" i="3" s="1"/>
  <c r="F58" i="3"/>
  <c r="F54" i="3"/>
  <c r="C55" i="3" s="1"/>
  <c r="D12" i="1"/>
  <c r="D13" i="1"/>
  <c r="E13" i="1"/>
  <c r="E12" i="1"/>
  <c r="C12" i="1"/>
  <c r="C11" i="1"/>
  <c r="F96" i="2"/>
  <c r="F88" i="2"/>
  <c r="F84" i="2"/>
  <c r="F76" i="2"/>
  <c r="F72" i="2"/>
  <c r="F64" i="2"/>
  <c r="F51" i="2"/>
  <c r="F97" i="2"/>
  <c r="F93" i="2"/>
  <c r="F89" i="2"/>
  <c r="F85" i="2"/>
  <c r="F81" i="2"/>
  <c r="F77" i="2"/>
  <c r="F73" i="2"/>
  <c r="F69" i="2"/>
  <c r="F65" i="2"/>
  <c r="F61" i="2"/>
  <c r="F57" i="2"/>
  <c r="F52" i="2"/>
  <c r="F49" i="2"/>
  <c r="F94" i="2"/>
  <c r="F90" i="2"/>
  <c r="F86" i="2"/>
  <c r="F82" i="2"/>
  <c r="F74" i="2"/>
  <c r="F70" i="2"/>
  <c r="F66" i="2"/>
  <c r="F58" i="2"/>
  <c r="F54" i="2"/>
  <c r="F53" i="2"/>
  <c r="F78" i="2"/>
  <c r="F62" i="2"/>
  <c r="F95" i="2"/>
  <c r="C96" i="2" s="1"/>
  <c r="F91" i="2"/>
  <c r="F87" i="2"/>
  <c r="F83" i="2"/>
  <c r="F79" i="2"/>
  <c r="F75" i="2"/>
  <c r="F71" i="2"/>
  <c r="F67" i="2"/>
  <c r="F63" i="2"/>
  <c r="F59" i="2"/>
  <c r="F55" i="2"/>
  <c r="F50" i="2"/>
  <c r="F92" i="2"/>
  <c r="C93" i="2" s="1"/>
  <c r="F80" i="2"/>
  <c r="F68" i="2"/>
  <c r="F60" i="2"/>
  <c r="F56" i="2"/>
  <c r="E11" i="1"/>
  <c r="G11" i="1"/>
  <c r="H11" i="1"/>
  <c r="D11" i="1"/>
  <c r="C23" i="3"/>
  <c r="C44" i="3"/>
  <c r="C35" i="3"/>
  <c r="B3" i="3"/>
  <c r="B4" i="3" s="1"/>
  <c r="B5" i="3" s="1"/>
  <c r="B3" i="2"/>
  <c r="B4" i="2" s="1"/>
  <c r="B5" i="2" s="1"/>
  <c r="F23" i="2"/>
  <c r="F22" i="2"/>
  <c r="F38" i="2"/>
  <c r="F21" i="2"/>
  <c r="F7" i="2"/>
  <c r="F29" i="2"/>
  <c r="F12" i="2"/>
  <c r="F28" i="2"/>
  <c r="F44" i="2"/>
  <c r="F27" i="2"/>
  <c r="F9" i="2"/>
  <c r="F30" i="2"/>
  <c r="F6" i="2"/>
  <c r="F36" i="2"/>
  <c r="F47" i="2"/>
  <c r="F42" i="2"/>
  <c r="F37" i="2"/>
  <c r="F16" i="2"/>
  <c r="F48" i="2"/>
  <c r="F19" i="2"/>
  <c r="F43" i="2"/>
  <c r="C44" i="2" s="1"/>
  <c r="F18" i="2"/>
  <c r="F34" i="2"/>
  <c r="F11" i="2"/>
  <c r="F25" i="2"/>
  <c r="F45" i="2"/>
  <c r="F10" i="2"/>
  <c r="F24" i="2"/>
  <c r="F40" i="2"/>
  <c r="F15" i="2"/>
  <c r="F35" i="2"/>
  <c r="F14" i="2"/>
  <c r="F46" i="2"/>
  <c r="F17" i="2"/>
  <c r="F41" i="2"/>
  <c r="F20" i="2"/>
  <c r="F5" i="2"/>
  <c r="F31" i="2"/>
  <c r="F8" i="2"/>
  <c r="F26" i="2"/>
  <c r="F33" i="2"/>
  <c r="F13" i="2"/>
  <c r="F32" i="2"/>
  <c r="F39" i="2"/>
  <c r="C12" i="3" l="1"/>
  <c r="C42" i="2"/>
  <c r="C11" i="2"/>
  <c r="C59" i="3"/>
  <c r="C91" i="3"/>
  <c r="B6" i="12"/>
  <c r="D5" i="12"/>
  <c r="B6" i="11"/>
  <c r="D5" i="11"/>
  <c r="B6" i="10"/>
  <c r="D5" i="10"/>
  <c r="B6" i="9"/>
  <c r="D5" i="9"/>
  <c r="C61" i="3"/>
  <c r="C58" i="3"/>
  <c r="C50" i="3"/>
  <c r="C90" i="3"/>
  <c r="C66" i="3"/>
  <c r="C65" i="3"/>
  <c r="C81" i="3"/>
  <c r="C97" i="3"/>
  <c r="C64" i="3"/>
  <c r="C80" i="3"/>
  <c r="C96" i="3"/>
  <c r="C70" i="3"/>
  <c r="C86" i="3"/>
  <c r="C54" i="3"/>
  <c r="C77" i="3"/>
  <c r="C93" i="3"/>
  <c r="C60" i="3"/>
  <c r="C76" i="3"/>
  <c r="C92" i="3"/>
  <c r="C74" i="3"/>
  <c r="C75" i="3"/>
  <c r="C72" i="3"/>
  <c r="C73" i="3"/>
  <c r="C62" i="3"/>
  <c r="C82" i="3"/>
  <c r="C57" i="3"/>
  <c r="C89" i="3"/>
  <c r="C56" i="3"/>
  <c r="C71" i="3"/>
  <c r="C88" i="3"/>
  <c r="C78" i="3"/>
  <c r="C94" i="3"/>
  <c r="C53" i="3"/>
  <c r="C69" i="3"/>
  <c r="C85" i="3"/>
  <c r="C52" i="3"/>
  <c r="C68" i="3"/>
  <c r="C84" i="3"/>
  <c r="C34" i="3"/>
  <c r="C28" i="3"/>
  <c r="C39" i="3"/>
  <c r="C16" i="3"/>
  <c r="C51" i="2"/>
  <c r="C72" i="2"/>
  <c r="C61" i="2"/>
  <c r="C84" i="2"/>
  <c r="C77" i="2"/>
  <c r="C57" i="2"/>
  <c r="C64" i="2"/>
  <c r="C56" i="2"/>
  <c r="C88" i="2"/>
  <c r="C79" i="2"/>
  <c r="C53" i="2"/>
  <c r="C70" i="2"/>
  <c r="C59" i="2"/>
  <c r="C94" i="2"/>
  <c r="C95" i="2"/>
  <c r="C55" i="2"/>
  <c r="C75" i="2"/>
  <c r="C78" i="2"/>
  <c r="C97" i="2"/>
  <c r="C80" i="2"/>
  <c r="C81" i="2"/>
  <c r="C73" i="2"/>
  <c r="C74" i="2"/>
  <c r="C60" i="2"/>
  <c r="C76" i="2"/>
  <c r="C92" i="2"/>
  <c r="C54" i="2"/>
  <c r="C71" i="2"/>
  <c r="C91" i="2"/>
  <c r="C58" i="2"/>
  <c r="C90" i="2"/>
  <c r="C89" i="2"/>
  <c r="C68" i="2"/>
  <c r="C69" i="2"/>
  <c r="C67" i="2"/>
  <c r="C87" i="2"/>
  <c r="C86" i="2"/>
  <c r="C52" i="2"/>
  <c r="C85" i="2"/>
  <c r="C62" i="2"/>
  <c r="C63" i="2"/>
  <c r="C65" i="2"/>
  <c r="C66" i="2"/>
  <c r="C83" i="2"/>
  <c r="C50" i="2"/>
  <c r="C82" i="2"/>
  <c r="C26" i="3"/>
  <c r="C22" i="3"/>
  <c r="C31" i="3"/>
  <c r="C42" i="3"/>
  <c r="C19" i="3"/>
  <c r="C33" i="3"/>
  <c r="C40" i="3"/>
  <c r="C17" i="3"/>
  <c r="C5" i="3"/>
  <c r="D5" i="3" s="1"/>
  <c r="C6" i="3"/>
  <c r="C49" i="2"/>
  <c r="C20" i="1" s="1"/>
  <c r="C18" i="3"/>
  <c r="C25" i="3"/>
  <c r="C32" i="3"/>
  <c r="C43" i="3"/>
  <c r="C8" i="3"/>
  <c r="C45" i="3"/>
  <c r="C41" i="3"/>
  <c r="C48" i="3"/>
  <c r="C29" i="3"/>
  <c r="C10" i="3"/>
  <c r="C36" i="3"/>
  <c r="C13" i="3"/>
  <c r="C47" i="3"/>
  <c r="C24" i="3"/>
  <c r="C7" i="3"/>
  <c r="C37" i="3"/>
  <c r="C38" i="3"/>
  <c r="C11" i="3"/>
  <c r="C49" i="3"/>
  <c r="D20" i="1" s="1"/>
  <c r="C15" i="3"/>
  <c r="C14" i="3"/>
  <c r="C20" i="3"/>
  <c r="C21" i="3"/>
  <c r="C3" i="3"/>
  <c r="D3" i="3" s="1"/>
  <c r="C4" i="3"/>
  <c r="D4" i="3" s="1"/>
  <c r="C30" i="3"/>
  <c r="C27" i="3"/>
  <c r="C4" i="2"/>
  <c r="D4" i="2" s="1"/>
  <c r="C7" i="2"/>
  <c r="C16" i="2"/>
  <c r="C36" i="2"/>
  <c r="C33" i="2"/>
  <c r="C27" i="2"/>
  <c r="C21" i="2"/>
  <c r="C15" i="2"/>
  <c r="C25" i="2"/>
  <c r="C38" i="2"/>
  <c r="C23" i="2"/>
  <c r="C18" i="2"/>
  <c r="C34" i="2"/>
  <c r="C47" i="2"/>
  <c r="C9" i="2"/>
  <c r="C12" i="2"/>
  <c r="C20" i="2"/>
  <c r="C43" i="2"/>
  <c r="C31" i="2"/>
  <c r="C29" i="2"/>
  <c r="C5" i="2"/>
  <c r="D5" i="2" s="1"/>
  <c r="C45" i="2"/>
  <c r="B6" i="3"/>
  <c r="C39" i="2"/>
  <c r="C40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C6" i="2"/>
  <c r="C41" i="2"/>
  <c r="C26" i="2"/>
  <c r="C19" i="2"/>
  <c r="C17" i="2"/>
  <c r="C37" i="2"/>
  <c r="C28" i="2"/>
  <c r="C3" i="2"/>
  <c r="D3" i="2" s="1"/>
  <c r="C14" i="2"/>
  <c r="C32" i="2"/>
  <c r="C46" i="2"/>
  <c r="C35" i="2"/>
  <c r="C48" i="2"/>
  <c r="C10" i="2"/>
  <c r="C13" i="2"/>
  <c r="C22" i="2"/>
  <c r="C24" i="2"/>
  <c r="C8" i="2"/>
  <c r="C30" i="2"/>
  <c r="B7" i="12" l="1"/>
  <c r="D6" i="12"/>
  <c r="B7" i="11"/>
  <c r="D6" i="11"/>
  <c r="B7" i="10"/>
  <c r="D6" i="10"/>
  <c r="B7" i="9"/>
  <c r="D6" i="9"/>
  <c r="D10" i="2"/>
  <c r="D20" i="2"/>
  <c r="D8" i="2"/>
  <c r="D22" i="2"/>
  <c r="D16" i="2"/>
  <c r="D6" i="2"/>
  <c r="D27" i="2"/>
  <c r="D30" i="2"/>
  <c r="D7" i="2"/>
  <c r="D19" i="1"/>
  <c r="D2" i="3"/>
  <c r="D35" i="2"/>
  <c r="D32" i="2"/>
  <c r="D33" i="2"/>
  <c r="D28" i="2"/>
  <c r="D26" i="2"/>
  <c r="D12" i="2"/>
  <c r="D23" i="2"/>
  <c r="D36" i="2"/>
  <c r="D24" i="2"/>
  <c r="D18" i="2"/>
  <c r="D15" i="2"/>
  <c r="D19" i="2"/>
  <c r="D21" i="2"/>
  <c r="D25" i="2"/>
  <c r="D31" i="2"/>
  <c r="D13" i="2"/>
  <c r="D14" i="2"/>
  <c r="D11" i="2"/>
  <c r="D17" i="2"/>
  <c r="D9" i="2"/>
  <c r="D29" i="2"/>
  <c r="D34" i="2"/>
  <c r="B7" i="3"/>
  <c r="D6" i="3"/>
  <c r="D2" i="2"/>
  <c r="C19" i="1"/>
  <c r="B39" i="2"/>
  <c r="B40" i="2" s="1"/>
  <c r="B41" i="2" s="1"/>
  <c r="B42" i="2" s="1"/>
  <c r="D38" i="2"/>
  <c r="D37" i="2"/>
  <c r="B8" i="12" l="1"/>
  <c r="D7" i="12"/>
  <c r="B8" i="11"/>
  <c r="D7" i="11"/>
  <c r="B8" i="10"/>
  <c r="D7" i="10"/>
  <c r="B8" i="9"/>
  <c r="D7" i="9"/>
  <c r="B8" i="3"/>
  <c r="D7" i="3"/>
  <c r="B43" i="2"/>
  <c r="D42" i="2"/>
  <c r="D41" i="2"/>
  <c r="D39" i="2"/>
  <c r="D40" i="2"/>
  <c r="D8" i="12" l="1"/>
  <c r="B9" i="12"/>
  <c r="D8" i="11"/>
  <c r="B9" i="11"/>
  <c r="D8" i="10"/>
  <c r="B9" i="10"/>
  <c r="D8" i="9"/>
  <c r="B9" i="9"/>
  <c r="D8" i="3"/>
  <c r="B9" i="3"/>
  <c r="B44" i="2"/>
  <c r="D43" i="2"/>
  <c r="B10" i="12" l="1"/>
  <c r="D9" i="12"/>
  <c r="B10" i="11"/>
  <c r="D9" i="11"/>
  <c r="B10" i="10"/>
  <c r="D9" i="10"/>
  <c r="B10" i="9"/>
  <c r="D9" i="9"/>
  <c r="B10" i="3"/>
  <c r="D9" i="3"/>
  <c r="B45" i="2"/>
  <c r="D44" i="2"/>
  <c r="B11" i="12" l="1"/>
  <c r="D10" i="12"/>
  <c r="B11" i="11"/>
  <c r="D10" i="11"/>
  <c r="B11" i="10"/>
  <c r="D10" i="10"/>
  <c r="B11" i="9"/>
  <c r="D10" i="9"/>
  <c r="B11" i="3"/>
  <c r="D10" i="3"/>
  <c r="B46" i="2"/>
  <c r="D45" i="2"/>
  <c r="B12" i="12" l="1"/>
  <c r="D11" i="12"/>
  <c r="B12" i="11"/>
  <c r="D11" i="11"/>
  <c r="B12" i="10"/>
  <c r="D11" i="10"/>
  <c r="B12" i="9"/>
  <c r="D11" i="9"/>
  <c r="B12" i="3"/>
  <c r="D11" i="3"/>
  <c r="B47" i="2"/>
  <c r="D46" i="2"/>
  <c r="D12" i="12" l="1"/>
  <c r="B13" i="12"/>
  <c r="D12" i="11"/>
  <c r="B13" i="11"/>
  <c r="D12" i="10"/>
  <c r="B13" i="10"/>
  <c r="D12" i="9"/>
  <c r="B13" i="9"/>
  <c r="D12" i="3"/>
  <c r="B13" i="3"/>
  <c r="B48" i="2"/>
  <c r="D47" i="2"/>
  <c r="B14" i="12" l="1"/>
  <c r="D13" i="12"/>
  <c r="B14" i="11"/>
  <c r="D13" i="11"/>
  <c r="B14" i="10"/>
  <c r="D13" i="10"/>
  <c r="B14" i="9"/>
  <c r="D13" i="9"/>
  <c r="B14" i="3"/>
  <c r="D13" i="3"/>
  <c r="B49" i="2"/>
  <c r="D48" i="2"/>
  <c r="B15" i="12" l="1"/>
  <c r="D14" i="12"/>
  <c r="B15" i="11"/>
  <c r="D14" i="11"/>
  <c r="B15" i="10"/>
  <c r="D14" i="10"/>
  <c r="B15" i="9"/>
  <c r="D14" i="9"/>
  <c r="D49" i="2"/>
  <c r="G49" i="2" s="1"/>
  <c r="C22" i="1" s="1"/>
  <c r="B50" i="2"/>
  <c r="B15" i="3"/>
  <c r="D14" i="3"/>
  <c r="B16" i="12" l="1"/>
  <c r="D15" i="12"/>
  <c r="B16" i="11"/>
  <c r="D15" i="11"/>
  <c r="B16" i="10"/>
  <c r="D15" i="10"/>
  <c r="B16" i="9"/>
  <c r="D15" i="9"/>
  <c r="B51" i="2"/>
  <c r="D50" i="2"/>
  <c r="B16" i="3"/>
  <c r="D15" i="3"/>
  <c r="D16" i="12" l="1"/>
  <c r="B17" i="12"/>
  <c r="D16" i="11"/>
  <c r="B17" i="11"/>
  <c r="D16" i="10"/>
  <c r="B17" i="10"/>
  <c r="D16" i="9"/>
  <c r="B17" i="9"/>
  <c r="B52" i="2"/>
  <c r="D51" i="2"/>
  <c r="D16" i="3"/>
  <c r="B17" i="3"/>
  <c r="B18" i="12" l="1"/>
  <c r="D17" i="12"/>
  <c r="B18" i="11"/>
  <c r="D17" i="11"/>
  <c r="B18" i="10"/>
  <c r="D17" i="10"/>
  <c r="B18" i="9"/>
  <c r="D17" i="9"/>
  <c r="B53" i="2"/>
  <c r="D52" i="2"/>
  <c r="B18" i="3"/>
  <c r="D17" i="3"/>
  <c r="B19" i="12" l="1"/>
  <c r="D18" i="12"/>
  <c r="B19" i="11"/>
  <c r="D18" i="11"/>
  <c r="B19" i="10"/>
  <c r="D18" i="10"/>
  <c r="B19" i="9"/>
  <c r="D18" i="9"/>
  <c r="B54" i="2"/>
  <c r="D53" i="2"/>
  <c r="B19" i="3"/>
  <c r="D18" i="3"/>
  <c r="B20" i="12" l="1"/>
  <c r="D19" i="12"/>
  <c r="B20" i="11"/>
  <c r="D19" i="11"/>
  <c r="B20" i="10"/>
  <c r="D19" i="10"/>
  <c r="B20" i="9"/>
  <c r="D19" i="9"/>
  <c r="B55" i="2"/>
  <c r="D54" i="2"/>
  <c r="B20" i="3"/>
  <c r="D19" i="3"/>
  <c r="D20" i="12" l="1"/>
  <c r="B21" i="12"/>
  <c r="D20" i="11"/>
  <c r="B21" i="11"/>
  <c r="D20" i="10"/>
  <c r="B21" i="10"/>
  <c r="D20" i="9"/>
  <c r="B21" i="9"/>
  <c r="B56" i="2"/>
  <c r="D55" i="2"/>
  <c r="D20" i="3"/>
  <c r="B21" i="3"/>
  <c r="B22" i="12" l="1"/>
  <c r="D21" i="12"/>
  <c r="B22" i="11"/>
  <c r="D21" i="11"/>
  <c r="B22" i="10"/>
  <c r="D21" i="10"/>
  <c r="B22" i="9"/>
  <c r="D21" i="9"/>
  <c r="B57" i="2"/>
  <c r="D56" i="2"/>
  <c r="B22" i="3"/>
  <c r="D21" i="3"/>
  <c r="B23" i="12" l="1"/>
  <c r="D22" i="12"/>
  <c r="B23" i="11"/>
  <c r="D22" i="11"/>
  <c r="B23" i="10"/>
  <c r="D22" i="10"/>
  <c r="B23" i="9"/>
  <c r="D22" i="9"/>
  <c r="B58" i="2"/>
  <c r="D57" i="2"/>
  <c r="B23" i="3"/>
  <c r="D22" i="3"/>
  <c r="B24" i="12" l="1"/>
  <c r="D23" i="12"/>
  <c r="B24" i="11"/>
  <c r="D23" i="11"/>
  <c r="B24" i="10"/>
  <c r="D23" i="10"/>
  <c r="B24" i="9"/>
  <c r="D23" i="9"/>
  <c r="B59" i="2"/>
  <c r="D58" i="2"/>
  <c r="B24" i="3"/>
  <c r="D23" i="3"/>
  <c r="D24" i="12" l="1"/>
  <c r="B25" i="12"/>
  <c r="D24" i="11"/>
  <c r="B25" i="11"/>
  <c r="D24" i="10"/>
  <c r="B25" i="10"/>
  <c r="D24" i="9"/>
  <c r="B25" i="9"/>
  <c r="B60" i="2"/>
  <c r="D59" i="2"/>
  <c r="D24" i="3"/>
  <c r="B25" i="3"/>
  <c r="B26" i="12" l="1"/>
  <c r="D25" i="12"/>
  <c r="B26" i="11"/>
  <c r="D25" i="11"/>
  <c r="B26" i="10"/>
  <c r="D25" i="10"/>
  <c r="B26" i="9"/>
  <c r="D25" i="9"/>
  <c r="B61" i="2"/>
  <c r="D60" i="2"/>
  <c r="B26" i="3"/>
  <c r="D25" i="3"/>
  <c r="B27" i="12" l="1"/>
  <c r="D26" i="12"/>
  <c r="B27" i="11"/>
  <c r="D26" i="11"/>
  <c r="B27" i="10"/>
  <c r="D26" i="10"/>
  <c r="B27" i="9"/>
  <c r="D26" i="9"/>
  <c r="B62" i="2"/>
  <c r="D61" i="2"/>
  <c r="G61" i="2" s="1"/>
  <c r="B27" i="3"/>
  <c r="D26" i="3"/>
  <c r="B28" i="12" l="1"/>
  <c r="D27" i="12"/>
  <c r="B28" i="11"/>
  <c r="D27" i="11"/>
  <c r="B28" i="10"/>
  <c r="D27" i="10"/>
  <c r="B28" i="9"/>
  <c r="D27" i="9"/>
  <c r="B63" i="2"/>
  <c r="D62" i="2"/>
  <c r="B28" i="3"/>
  <c r="D27" i="3"/>
  <c r="D28" i="12" l="1"/>
  <c r="B29" i="12"/>
  <c r="D28" i="11"/>
  <c r="B29" i="11"/>
  <c r="D28" i="10"/>
  <c r="B29" i="10"/>
  <c r="D28" i="9"/>
  <c r="B29" i="9"/>
  <c r="B64" i="2"/>
  <c r="D63" i="2"/>
  <c r="D28" i="3"/>
  <c r="B29" i="3"/>
  <c r="B30" i="12" l="1"/>
  <c r="D29" i="12"/>
  <c r="B30" i="11"/>
  <c r="D29" i="11"/>
  <c r="B30" i="10"/>
  <c r="D29" i="10"/>
  <c r="B30" i="9"/>
  <c r="D29" i="9"/>
  <c r="B65" i="2"/>
  <c r="D64" i="2"/>
  <c r="B30" i="3"/>
  <c r="D29" i="3"/>
  <c r="B31" i="12" l="1"/>
  <c r="D30" i="12"/>
  <c r="B31" i="11"/>
  <c r="D30" i="11"/>
  <c r="B31" i="10"/>
  <c r="D30" i="10"/>
  <c r="B31" i="9"/>
  <c r="D30" i="9"/>
  <c r="B66" i="2"/>
  <c r="D65" i="2"/>
  <c r="B31" i="3"/>
  <c r="D30" i="3"/>
  <c r="B32" i="12" l="1"/>
  <c r="D31" i="12"/>
  <c r="B32" i="11"/>
  <c r="D31" i="11"/>
  <c r="B32" i="10"/>
  <c r="D31" i="10"/>
  <c r="B32" i="9"/>
  <c r="D31" i="9"/>
  <c r="B67" i="2"/>
  <c r="D66" i="2"/>
  <c r="B32" i="3"/>
  <c r="D31" i="3"/>
  <c r="D32" i="12" l="1"/>
  <c r="B33" i="12"/>
  <c r="D32" i="11"/>
  <c r="B33" i="11"/>
  <c r="D32" i="10"/>
  <c r="B33" i="10"/>
  <c r="D32" i="9"/>
  <c r="B33" i="9"/>
  <c r="B68" i="2"/>
  <c r="D67" i="2"/>
  <c r="D32" i="3"/>
  <c r="B33" i="3"/>
  <c r="B34" i="12" l="1"/>
  <c r="D33" i="12"/>
  <c r="B34" i="11"/>
  <c r="D33" i="11"/>
  <c r="B34" i="10"/>
  <c r="D33" i="10"/>
  <c r="B34" i="9"/>
  <c r="D33" i="9"/>
  <c r="B69" i="2"/>
  <c r="D68" i="2"/>
  <c r="B34" i="3"/>
  <c r="D33" i="3"/>
  <c r="B35" i="12" l="1"/>
  <c r="D34" i="12"/>
  <c r="B35" i="11"/>
  <c r="D34" i="11"/>
  <c r="B35" i="10"/>
  <c r="D34" i="10"/>
  <c r="B35" i="9"/>
  <c r="D34" i="9"/>
  <c r="B70" i="2"/>
  <c r="D69" i="2"/>
  <c r="B35" i="3"/>
  <c r="D34" i="3"/>
  <c r="B36" i="12" l="1"/>
  <c r="D35" i="12"/>
  <c r="B36" i="11"/>
  <c r="D35" i="11"/>
  <c r="B36" i="10"/>
  <c r="D35" i="10"/>
  <c r="B36" i="9"/>
  <c r="D35" i="9"/>
  <c r="B71" i="2"/>
  <c r="D70" i="2"/>
  <c r="B36" i="3"/>
  <c r="D35" i="3"/>
  <c r="D36" i="12" l="1"/>
  <c r="B37" i="12"/>
  <c r="D36" i="11"/>
  <c r="B37" i="11"/>
  <c r="D36" i="10"/>
  <c r="B37" i="10"/>
  <c r="D36" i="9"/>
  <c r="B37" i="9"/>
  <c r="B72" i="2"/>
  <c r="D71" i="2"/>
  <c r="D36" i="3"/>
  <c r="B37" i="3"/>
  <c r="B38" i="12" l="1"/>
  <c r="D37" i="12"/>
  <c r="B38" i="11"/>
  <c r="D37" i="11"/>
  <c r="B38" i="10"/>
  <c r="D37" i="10"/>
  <c r="B38" i="9"/>
  <c r="D37" i="9"/>
  <c r="B73" i="2"/>
  <c r="D72" i="2"/>
  <c r="B38" i="3"/>
  <c r="D37" i="3"/>
  <c r="B39" i="12" l="1"/>
  <c r="D38" i="12"/>
  <c r="B39" i="11"/>
  <c r="D38" i="11"/>
  <c r="B39" i="10"/>
  <c r="D38" i="10"/>
  <c r="B39" i="9"/>
  <c r="D38" i="9"/>
  <c r="B74" i="2"/>
  <c r="D73" i="2"/>
  <c r="G73" i="2" s="1"/>
  <c r="B39" i="3"/>
  <c r="D38" i="3"/>
  <c r="B40" i="12" l="1"/>
  <c r="D39" i="12"/>
  <c r="B40" i="11"/>
  <c r="D39" i="11"/>
  <c r="B40" i="10"/>
  <c r="D39" i="10"/>
  <c r="B40" i="9"/>
  <c r="D39" i="9"/>
  <c r="C23" i="1"/>
  <c r="B75" i="2"/>
  <c r="D74" i="2"/>
  <c r="B40" i="3"/>
  <c r="D39" i="3"/>
  <c r="D40" i="12" l="1"/>
  <c r="B41" i="12"/>
  <c r="D40" i="11"/>
  <c r="B41" i="11"/>
  <c r="D40" i="10"/>
  <c r="B41" i="10"/>
  <c r="D40" i="9"/>
  <c r="B41" i="9"/>
  <c r="B76" i="2"/>
  <c r="D75" i="2"/>
  <c r="D40" i="3"/>
  <c r="B41" i="3"/>
  <c r="B42" i="12" l="1"/>
  <c r="D41" i="12"/>
  <c r="B42" i="11"/>
  <c r="D41" i="11"/>
  <c r="B42" i="10"/>
  <c r="D41" i="10"/>
  <c r="B42" i="9"/>
  <c r="D41" i="9"/>
  <c r="B77" i="2"/>
  <c r="D76" i="2"/>
  <c r="B42" i="3"/>
  <c r="D41" i="3"/>
  <c r="B43" i="12" l="1"/>
  <c r="D42" i="12"/>
  <c r="B43" i="11"/>
  <c r="D42" i="11"/>
  <c r="B43" i="10"/>
  <c r="D42" i="10"/>
  <c r="B43" i="9"/>
  <c r="D42" i="9"/>
  <c r="B78" i="2"/>
  <c r="D77" i="2"/>
  <c r="B43" i="3"/>
  <c r="D42" i="3"/>
  <c r="B44" i="12" l="1"/>
  <c r="D43" i="12"/>
  <c r="B44" i="11"/>
  <c r="D43" i="11"/>
  <c r="B44" i="10"/>
  <c r="D43" i="10"/>
  <c r="B44" i="9"/>
  <c r="D43" i="9"/>
  <c r="B79" i="2"/>
  <c r="D78" i="2"/>
  <c r="B44" i="3"/>
  <c r="D43" i="3"/>
  <c r="D44" i="12" l="1"/>
  <c r="B45" i="12"/>
  <c r="D44" i="11"/>
  <c r="B45" i="11"/>
  <c r="D44" i="10"/>
  <c r="B45" i="10"/>
  <c r="D44" i="9"/>
  <c r="B45" i="9"/>
  <c r="B80" i="2"/>
  <c r="D79" i="2"/>
  <c r="D44" i="3"/>
  <c r="B45" i="3"/>
  <c r="B46" i="12" l="1"/>
  <c r="D45" i="12"/>
  <c r="B46" i="11"/>
  <c r="D45" i="11"/>
  <c r="B46" i="10"/>
  <c r="D45" i="10"/>
  <c r="B46" i="9"/>
  <c r="D45" i="9"/>
  <c r="B81" i="2"/>
  <c r="D80" i="2"/>
  <c r="B46" i="3"/>
  <c r="D45" i="3"/>
  <c r="B47" i="12" l="1"/>
  <c r="D46" i="12"/>
  <c r="B47" i="11"/>
  <c r="D46" i="11"/>
  <c r="B47" i="10"/>
  <c r="D46" i="10"/>
  <c r="B47" i="9"/>
  <c r="D46" i="9"/>
  <c r="B82" i="2"/>
  <c r="D81" i="2"/>
  <c r="B47" i="3"/>
  <c r="D46" i="3"/>
  <c r="B48" i="12" l="1"/>
  <c r="D47" i="12"/>
  <c r="B48" i="11"/>
  <c r="D47" i="11"/>
  <c r="B48" i="10"/>
  <c r="D47" i="10"/>
  <c r="B48" i="9"/>
  <c r="D47" i="9"/>
  <c r="B83" i="2"/>
  <c r="D82" i="2"/>
  <c r="B48" i="3"/>
  <c r="D47" i="3"/>
  <c r="D48" i="12" l="1"/>
  <c r="B49" i="12"/>
  <c r="D48" i="11"/>
  <c r="B49" i="11"/>
  <c r="D48" i="10"/>
  <c r="B49" i="10"/>
  <c r="D48" i="9"/>
  <c r="B49" i="9"/>
  <c r="B84" i="2"/>
  <c r="D83" i="2"/>
  <c r="D48" i="3"/>
  <c r="B49" i="3"/>
  <c r="B50" i="12" l="1"/>
  <c r="D49" i="12"/>
  <c r="G49" i="12" s="1"/>
  <c r="H22" i="1" s="1"/>
  <c r="B50" i="11"/>
  <c r="D49" i="11"/>
  <c r="G49" i="11" s="1"/>
  <c r="G22" i="1" s="1"/>
  <c r="B50" i="10"/>
  <c r="D49" i="10"/>
  <c r="G49" i="10" s="1"/>
  <c r="F22" i="1" s="1"/>
  <c r="B50" i="9"/>
  <c r="D49" i="9"/>
  <c r="G49" i="9" s="1"/>
  <c r="E22" i="1" s="1"/>
  <c r="D49" i="3"/>
  <c r="G49" i="3" s="1"/>
  <c r="D22" i="1" s="1"/>
  <c r="B50" i="3"/>
  <c r="B85" i="2"/>
  <c r="D84" i="2"/>
  <c r="B51" i="12" l="1"/>
  <c r="D50" i="12"/>
  <c r="B51" i="11"/>
  <c r="D50" i="11"/>
  <c r="B51" i="10"/>
  <c r="D50" i="10"/>
  <c r="B51" i="9"/>
  <c r="D50" i="9"/>
  <c r="B51" i="3"/>
  <c r="D50" i="3"/>
  <c r="B86" i="2"/>
  <c r="D85" i="2"/>
  <c r="G85" i="2" s="1"/>
  <c r="D51" i="12" l="1"/>
  <c r="B52" i="12"/>
  <c r="D51" i="11"/>
  <c r="B52" i="11"/>
  <c r="D51" i="10"/>
  <c r="B52" i="10"/>
  <c r="D51" i="9"/>
  <c r="B52" i="9"/>
  <c r="B52" i="3"/>
  <c r="D51" i="3"/>
  <c r="B87" i="2"/>
  <c r="D86" i="2"/>
  <c r="B53" i="12" l="1"/>
  <c r="D52" i="12"/>
  <c r="B53" i="11"/>
  <c r="D52" i="11"/>
  <c r="B53" i="10"/>
  <c r="D52" i="10"/>
  <c r="B53" i="9"/>
  <c r="D52" i="9"/>
  <c r="B53" i="3"/>
  <c r="D52" i="3"/>
  <c r="B88" i="2"/>
  <c r="D87" i="2"/>
  <c r="B54" i="12" l="1"/>
  <c r="D53" i="12"/>
  <c r="B54" i="11"/>
  <c r="D53" i="11"/>
  <c r="B54" i="10"/>
  <c r="D53" i="10"/>
  <c r="B54" i="9"/>
  <c r="D53" i="9"/>
  <c r="B54" i="3"/>
  <c r="D53" i="3"/>
  <c r="B89" i="2"/>
  <c r="D88" i="2"/>
  <c r="B55" i="12" l="1"/>
  <c r="D54" i="12"/>
  <c r="B55" i="11"/>
  <c r="D54" i="11"/>
  <c r="B55" i="10"/>
  <c r="D54" i="10"/>
  <c r="B55" i="9"/>
  <c r="D54" i="9"/>
  <c r="B55" i="3"/>
  <c r="D54" i="3"/>
  <c r="B90" i="2"/>
  <c r="D89" i="2"/>
  <c r="D55" i="12" l="1"/>
  <c r="B56" i="12"/>
  <c r="D55" i="11"/>
  <c r="B56" i="11"/>
  <c r="D55" i="10"/>
  <c r="B56" i="10"/>
  <c r="D55" i="9"/>
  <c r="B56" i="9"/>
  <c r="B56" i="3"/>
  <c r="D55" i="3"/>
  <c r="B91" i="2"/>
  <c r="D90" i="2"/>
  <c r="B57" i="12" l="1"/>
  <c r="D56" i="12"/>
  <c r="B57" i="11"/>
  <c r="D56" i="11"/>
  <c r="B57" i="10"/>
  <c r="D56" i="10"/>
  <c r="B57" i="9"/>
  <c r="D56" i="9"/>
  <c r="B57" i="3"/>
  <c r="D56" i="3"/>
  <c r="B92" i="2"/>
  <c r="D91" i="2"/>
  <c r="B58" i="12" l="1"/>
  <c r="D57" i="12"/>
  <c r="B58" i="11"/>
  <c r="D57" i="11"/>
  <c r="B58" i="10"/>
  <c r="D57" i="10"/>
  <c r="B58" i="9"/>
  <c r="D57" i="9"/>
  <c r="B58" i="3"/>
  <c r="D57" i="3"/>
  <c r="B93" i="2"/>
  <c r="D92" i="2"/>
  <c r="B59" i="12" l="1"/>
  <c r="D58" i="12"/>
  <c r="B59" i="11"/>
  <c r="D58" i="11"/>
  <c r="B59" i="10"/>
  <c r="D58" i="10"/>
  <c r="B59" i="9"/>
  <c r="D58" i="9"/>
  <c r="B59" i="3"/>
  <c r="D58" i="3"/>
  <c r="B94" i="2"/>
  <c r="D93" i="2"/>
  <c r="D59" i="12" l="1"/>
  <c r="B60" i="12"/>
  <c r="D59" i="11"/>
  <c r="B60" i="11"/>
  <c r="D59" i="10"/>
  <c r="B60" i="10"/>
  <c r="D59" i="9"/>
  <c r="B60" i="9"/>
  <c r="B60" i="3"/>
  <c r="D59" i="3"/>
  <c r="B95" i="2"/>
  <c r="D94" i="2"/>
  <c r="B61" i="12" l="1"/>
  <c r="D60" i="12"/>
  <c r="B61" i="11"/>
  <c r="D60" i="11"/>
  <c r="B61" i="10"/>
  <c r="D60" i="10"/>
  <c r="B61" i="9"/>
  <c r="D60" i="9"/>
  <c r="B61" i="3"/>
  <c r="D60" i="3"/>
  <c r="B96" i="2"/>
  <c r="D95" i="2"/>
  <c r="B62" i="12" l="1"/>
  <c r="D61" i="12"/>
  <c r="G61" i="12" s="1"/>
  <c r="B62" i="11"/>
  <c r="D61" i="11"/>
  <c r="G61" i="11" s="1"/>
  <c r="B62" i="10"/>
  <c r="D61" i="10"/>
  <c r="G61" i="10" s="1"/>
  <c r="B62" i="9"/>
  <c r="D61" i="9"/>
  <c r="G61" i="9" s="1"/>
  <c r="B62" i="3"/>
  <c r="D61" i="3"/>
  <c r="G61" i="3" s="1"/>
  <c r="B97" i="2"/>
  <c r="D97" i="2" s="1"/>
  <c r="G97" i="2" s="1"/>
  <c r="D96" i="2"/>
  <c r="D62" i="12" l="1"/>
  <c r="B63" i="12"/>
  <c r="D62" i="11"/>
  <c r="B63" i="11"/>
  <c r="D62" i="10"/>
  <c r="B63" i="10"/>
  <c r="D62" i="9"/>
  <c r="B63" i="9"/>
  <c r="C24" i="1"/>
  <c r="B63" i="3"/>
  <c r="D62" i="3"/>
  <c r="B64" i="12" l="1"/>
  <c r="D63" i="12"/>
  <c r="B64" i="11"/>
  <c r="D63" i="11"/>
  <c r="B64" i="10"/>
  <c r="D63" i="10"/>
  <c r="B64" i="9"/>
  <c r="D63" i="9"/>
  <c r="B64" i="3"/>
  <c r="D63" i="3"/>
  <c r="B65" i="12" l="1"/>
  <c r="D64" i="12"/>
  <c r="B65" i="11"/>
  <c r="D64" i="11"/>
  <c r="B65" i="10"/>
  <c r="D64" i="10"/>
  <c r="B65" i="9"/>
  <c r="D64" i="9"/>
  <c r="B65" i="3"/>
  <c r="D64" i="3"/>
  <c r="B66" i="12" l="1"/>
  <c r="D65" i="12"/>
  <c r="B66" i="11"/>
  <c r="D65" i="11"/>
  <c r="B66" i="10"/>
  <c r="D65" i="10"/>
  <c r="B66" i="9"/>
  <c r="D65" i="9"/>
  <c r="B66" i="3"/>
  <c r="D65" i="3"/>
  <c r="D66" i="12" l="1"/>
  <c r="B67" i="12"/>
  <c r="D66" i="11"/>
  <c r="B67" i="11"/>
  <c r="D66" i="10"/>
  <c r="B67" i="10"/>
  <c r="D66" i="9"/>
  <c r="B67" i="9"/>
  <c r="B67" i="3"/>
  <c r="D66" i="3"/>
  <c r="B68" i="12" l="1"/>
  <c r="D67" i="12"/>
  <c r="B68" i="11"/>
  <c r="D67" i="11"/>
  <c r="B68" i="10"/>
  <c r="D67" i="10"/>
  <c r="B68" i="9"/>
  <c r="D67" i="9"/>
  <c r="B68" i="3"/>
  <c r="D67" i="3"/>
  <c r="B69" i="12" l="1"/>
  <c r="D68" i="12"/>
  <c r="B69" i="11"/>
  <c r="D68" i="11"/>
  <c r="B69" i="10"/>
  <c r="D68" i="10"/>
  <c r="B69" i="9"/>
  <c r="D68" i="9"/>
  <c r="B69" i="3"/>
  <c r="D68" i="3"/>
  <c r="B70" i="12" l="1"/>
  <c r="D69" i="12"/>
  <c r="B70" i="11"/>
  <c r="D69" i="11"/>
  <c r="B70" i="10"/>
  <c r="D69" i="10"/>
  <c r="B70" i="9"/>
  <c r="D69" i="9"/>
  <c r="B70" i="3"/>
  <c r="D69" i="3"/>
  <c r="D70" i="12" l="1"/>
  <c r="B71" i="12"/>
  <c r="D70" i="11"/>
  <c r="B71" i="11"/>
  <c r="D70" i="10"/>
  <c r="B71" i="10"/>
  <c r="D70" i="9"/>
  <c r="B71" i="9"/>
  <c r="B71" i="3"/>
  <c r="D70" i="3"/>
  <c r="B72" i="12" l="1"/>
  <c r="D71" i="12"/>
  <c r="B72" i="11"/>
  <c r="D71" i="11"/>
  <c r="B72" i="10"/>
  <c r="D71" i="10"/>
  <c r="B72" i="9"/>
  <c r="D71" i="9"/>
  <c r="B72" i="3"/>
  <c r="D71" i="3"/>
  <c r="B73" i="12" l="1"/>
  <c r="D72" i="12"/>
  <c r="B73" i="11"/>
  <c r="D72" i="11"/>
  <c r="B73" i="10"/>
  <c r="D72" i="10"/>
  <c r="B73" i="9"/>
  <c r="D72" i="9"/>
  <c r="B73" i="3"/>
  <c r="D72" i="3"/>
  <c r="B74" i="12" l="1"/>
  <c r="D73" i="12"/>
  <c r="G73" i="12" s="1"/>
  <c r="H23" i="1" s="1"/>
  <c r="B74" i="11"/>
  <c r="D73" i="11"/>
  <c r="G73" i="11" s="1"/>
  <c r="G23" i="1" s="1"/>
  <c r="B74" i="10"/>
  <c r="D73" i="10"/>
  <c r="G73" i="10" s="1"/>
  <c r="F23" i="1" s="1"/>
  <c r="B74" i="9"/>
  <c r="D73" i="9"/>
  <c r="G73" i="9" s="1"/>
  <c r="E23" i="1" s="1"/>
  <c r="B74" i="3"/>
  <c r="D73" i="3"/>
  <c r="G73" i="3" s="1"/>
  <c r="D23" i="1" s="1"/>
  <c r="B75" i="12" l="1"/>
  <c r="D74" i="12"/>
  <c r="B75" i="11"/>
  <c r="D74" i="11"/>
  <c r="B75" i="10"/>
  <c r="D74" i="10"/>
  <c r="B75" i="9"/>
  <c r="D74" i="9"/>
  <c r="B75" i="3"/>
  <c r="D74" i="3"/>
  <c r="B76" i="12" l="1"/>
  <c r="D75" i="12"/>
  <c r="B76" i="11"/>
  <c r="D75" i="11"/>
  <c r="B76" i="10"/>
  <c r="D75" i="10"/>
  <c r="B76" i="9"/>
  <c r="D75" i="9"/>
  <c r="B76" i="3"/>
  <c r="D75" i="3"/>
  <c r="B77" i="12" l="1"/>
  <c r="D76" i="12"/>
  <c r="B77" i="11"/>
  <c r="D76" i="11"/>
  <c r="B77" i="10"/>
  <c r="D76" i="10"/>
  <c r="B77" i="9"/>
  <c r="D76" i="9"/>
  <c r="B77" i="3"/>
  <c r="D76" i="3"/>
  <c r="D77" i="12" l="1"/>
  <c r="B78" i="12"/>
  <c r="D77" i="11"/>
  <c r="B78" i="11"/>
  <c r="D77" i="10"/>
  <c r="B78" i="10"/>
  <c r="D77" i="9"/>
  <c r="B78" i="9"/>
  <c r="B78" i="3"/>
  <c r="D77" i="3"/>
  <c r="B79" i="12" l="1"/>
  <c r="D78" i="12"/>
  <c r="B79" i="11"/>
  <c r="D78" i="11"/>
  <c r="B79" i="10"/>
  <c r="D78" i="10"/>
  <c r="B79" i="9"/>
  <c r="D78" i="9"/>
  <c r="B79" i="3"/>
  <c r="D78" i="3"/>
  <c r="B80" i="12" l="1"/>
  <c r="D79" i="12"/>
  <c r="B80" i="11"/>
  <c r="D79" i="11"/>
  <c r="B80" i="10"/>
  <c r="D79" i="10"/>
  <c r="B80" i="9"/>
  <c r="D79" i="9"/>
  <c r="B80" i="3"/>
  <c r="D79" i="3"/>
  <c r="B81" i="12" l="1"/>
  <c r="D80" i="12"/>
  <c r="B81" i="11"/>
  <c r="D80" i="11"/>
  <c r="B81" i="10"/>
  <c r="D80" i="10"/>
  <c r="B81" i="9"/>
  <c r="D80" i="9"/>
  <c r="B81" i="3"/>
  <c r="D80" i="3"/>
  <c r="D81" i="12" l="1"/>
  <c r="B82" i="12"/>
  <c r="D81" i="11"/>
  <c r="B82" i="11"/>
  <c r="D81" i="10"/>
  <c r="B82" i="10"/>
  <c r="D81" i="9"/>
  <c r="B82" i="9"/>
  <c r="B82" i="3"/>
  <c r="D81" i="3"/>
  <c r="B83" i="12" l="1"/>
  <c r="D82" i="12"/>
  <c r="B83" i="11"/>
  <c r="D82" i="11"/>
  <c r="B83" i="10"/>
  <c r="D82" i="10"/>
  <c r="B83" i="9"/>
  <c r="D82" i="9"/>
  <c r="B83" i="3"/>
  <c r="D82" i="3"/>
  <c r="B84" i="12" l="1"/>
  <c r="D83" i="12"/>
  <c r="B84" i="11"/>
  <c r="D83" i="11"/>
  <c r="B84" i="10"/>
  <c r="D83" i="10"/>
  <c r="B84" i="9"/>
  <c r="D83" i="9"/>
  <c r="B84" i="3"/>
  <c r="D83" i="3"/>
  <c r="B85" i="12" l="1"/>
  <c r="D84" i="12"/>
  <c r="B85" i="11"/>
  <c r="D84" i="11"/>
  <c r="B85" i="10"/>
  <c r="D84" i="10"/>
  <c r="B85" i="9"/>
  <c r="D84" i="9"/>
  <c r="B85" i="3"/>
  <c r="D84" i="3"/>
  <c r="B86" i="12" l="1"/>
  <c r="D85" i="12"/>
  <c r="G85" i="12" s="1"/>
  <c r="B86" i="11"/>
  <c r="D85" i="11"/>
  <c r="G85" i="11" s="1"/>
  <c r="B86" i="10"/>
  <c r="D85" i="10"/>
  <c r="G85" i="10" s="1"/>
  <c r="B86" i="9"/>
  <c r="D85" i="9"/>
  <c r="G85" i="9" s="1"/>
  <c r="B86" i="3"/>
  <c r="D85" i="3"/>
  <c r="G85" i="3" s="1"/>
  <c r="B87" i="12" l="1"/>
  <c r="D86" i="12"/>
  <c r="B87" i="11"/>
  <c r="D86" i="11"/>
  <c r="B87" i="10"/>
  <c r="D86" i="10"/>
  <c r="B87" i="9"/>
  <c r="D86" i="9"/>
  <c r="B87" i="3"/>
  <c r="D86" i="3"/>
  <c r="B88" i="12" l="1"/>
  <c r="D87" i="12"/>
  <c r="B88" i="11"/>
  <c r="D87" i="11"/>
  <c r="B88" i="10"/>
  <c r="D87" i="10"/>
  <c r="B88" i="9"/>
  <c r="D87" i="9"/>
  <c r="B88" i="3"/>
  <c r="D87" i="3"/>
  <c r="D88" i="12" l="1"/>
  <c r="B89" i="12"/>
  <c r="D88" i="11"/>
  <c r="B89" i="11"/>
  <c r="D88" i="10"/>
  <c r="B89" i="10"/>
  <c r="D88" i="9"/>
  <c r="B89" i="9"/>
  <c r="B89" i="3"/>
  <c r="D88" i="3"/>
  <c r="B90" i="12" l="1"/>
  <c r="D89" i="12"/>
  <c r="B90" i="11"/>
  <c r="D89" i="11"/>
  <c r="B90" i="10"/>
  <c r="D89" i="10"/>
  <c r="B90" i="9"/>
  <c r="D89" i="9"/>
  <c r="B90" i="3"/>
  <c r="D89" i="3"/>
  <c r="B91" i="12" l="1"/>
  <c r="D90" i="12"/>
  <c r="B91" i="11"/>
  <c r="D90" i="11"/>
  <c r="B91" i="10"/>
  <c r="D90" i="10"/>
  <c r="B91" i="9"/>
  <c r="D90" i="9"/>
  <c r="B91" i="3"/>
  <c r="D90" i="3"/>
  <c r="B92" i="12" l="1"/>
  <c r="D91" i="12"/>
  <c r="B92" i="11"/>
  <c r="D91" i="11"/>
  <c r="B92" i="10"/>
  <c r="D91" i="10"/>
  <c r="B92" i="9"/>
  <c r="D91" i="9"/>
  <c r="B92" i="3"/>
  <c r="D91" i="3"/>
  <c r="D92" i="12" l="1"/>
  <c r="B93" i="12"/>
  <c r="D92" i="11"/>
  <c r="B93" i="11"/>
  <c r="D92" i="10"/>
  <c r="B93" i="10"/>
  <c r="D92" i="9"/>
  <c r="B93" i="9"/>
  <c r="B93" i="3"/>
  <c r="D92" i="3"/>
  <c r="B94" i="12" l="1"/>
  <c r="D93" i="12"/>
  <c r="B94" i="11"/>
  <c r="D93" i="11"/>
  <c r="B94" i="10"/>
  <c r="D93" i="10"/>
  <c r="B94" i="9"/>
  <c r="D93" i="9"/>
  <c r="B94" i="3"/>
  <c r="D93" i="3"/>
  <c r="B95" i="12" l="1"/>
  <c r="D94" i="12"/>
  <c r="B95" i="11"/>
  <c r="D94" i="11"/>
  <c r="B95" i="10"/>
  <c r="D94" i="10"/>
  <c r="B95" i="9"/>
  <c r="D94" i="9"/>
  <c r="B95" i="3"/>
  <c r="D94" i="3"/>
  <c r="B96" i="12" l="1"/>
  <c r="D95" i="12"/>
  <c r="B96" i="11"/>
  <c r="D95" i="11"/>
  <c r="B96" i="10"/>
  <c r="D95" i="10"/>
  <c r="B96" i="9"/>
  <c r="D95" i="9"/>
  <c r="B96" i="3"/>
  <c r="D95" i="3"/>
  <c r="D96" i="12" l="1"/>
  <c r="B97" i="12"/>
  <c r="D97" i="12" s="1"/>
  <c r="G97" i="12" s="1"/>
  <c r="H24" i="1" s="1"/>
  <c r="D96" i="11"/>
  <c r="B97" i="11"/>
  <c r="D97" i="11" s="1"/>
  <c r="G97" i="11" s="1"/>
  <c r="G24" i="1" s="1"/>
  <c r="D96" i="10"/>
  <c r="B97" i="10"/>
  <c r="D97" i="10" s="1"/>
  <c r="G97" i="10" s="1"/>
  <c r="F24" i="1" s="1"/>
  <c r="D96" i="9"/>
  <c r="B97" i="9"/>
  <c r="D97" i="9" s="1"/>
  <c r="G97" i="9" s="1"/>
  <c r="E24" i="1" s="1"/>
  <c r="B97" i="3"/>
  <c r="D97" i="3" s="1"/>
  <c r="D96" i="3"/>
  <c r="G97" i="3" l="1"/>
  <c r="D24" i="1" s="1"/>
</calcChain>
</file>

<file path=xl/sharedStrings.xml><?xml version="1.0" encoding="utf-8"?>
<sst xmlns="http://schemas.openxmlformats.org/spreadsheetml/2006/main" count="64" uniqueCount="25">
  <si>
    <t>IZNOS KREDITA</t>
  </si>
  <si>
    <t>KAMATNA STOPA</t>
  </si>
  <si>
    <t>ROK OTPLATE (godina)</t>
  </si>
  <si>
    <t>tečaj</t>
  </si>
  <si>
    <t>Ukupna subvencija kroz 4 godine</t>
  </si>
  <si>
    <t>Ukupna otplata banci</t>
  </si>
  <si>
    <t>Ukupno plaćena kamata</t>
  </si>
  <si>
    <t>PRIMJER 1.</t>
  </si>
  <si>
    <t>ANUITET za redovni kredit (jednaki anuitet)</t>
  </si>
  <si>
    <t>anuitet</t>
  </si>
  <si>
    <t>otplata glavnice</t>
  </si>
  <si>
    <t>otplata kamate</t>
  </si>
  <si>
    <t>ostatak glavnice</t>
  </si>
  <si>
    <t>Model predložen od strane Vlade RH (subvencija polovice anuiteta, max kamatna stopa 3,95%), minimalno 15 godina rok otplate, valuta nedefinirana</t>
  </si>
  <si>
    <t>Model kojeg predlaže Udruga Franak (subvencija kamate kroz 4 godine, max kamatna stopa 3,95%), nema ograničenja roka otplate, valuta HRK</t>
  </si>
  <si>
    <t>Početni anuitet za korisnika subvencije</t>
  </si>
  <si>
    <t>Ispunjavati samo siva polja!!!!</t>
  </si>
  <si>
    <t>Ukupna subvencija kroz 6 godina</t>
  </si>
  <si>
    <t>Ukupna subvencija kroz 8 godina</t>
  </si>
  <si>
    <t>Subvencionirani jednaki anuitet za minimalno 4 godine</t>
  </si>
  <si>
    <t>GLAVNICA</t>
  </si>
  <si>
    <t>Rok otplate</t>
  </si>
  <si>
    <t>Kamatna stopa</t>
  </si>
  <si>
    <t>Zadnji subvencionirani anuitet za korisnika ( 48. anuitet )</t>
  </si>
  <si>
    <t>Anuitet nakon subvencije (od 49. anuiteta)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</si>
</sst>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5" borderId="2" xfId="0" applyFill="1" applyBorder="1" applyAlignment="1" applyProtection="1">
      <alignment horizontal="center"/>
      <protection locked="0"/>
    </xf>
    <xf numFmtId="165" fontId="0" fillId="5" borderId="2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0" fontId="0" fillId="5" borderId="4" xfId="0" applyNumberFormat="1" applyFill="1" applyBorder="1" applyAlignment="1" applyProtection="1">
      <alignment horizontal="center"/>
      <protection locked="0"/>
    </xf>
    <xf numFmtId="0" fontId="1" fillId="5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2" borderId="5" xfId="0" applyFill="1" applyBorder="1" applyProtection="1"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0" borderId="0" xfId="0" applyFill="1" applyBorder="1" applyProtection="1">
      <protection hidden="1"/>
    </xf>
    <xf numFmtId="10" fontId="0" fillId="0" borderId="0" xfId="0" applyNumberFormat="1" applyProtection="1">
      <protection hidden="1"/>
    </xf>
    <xf numFmtId="0" fontId="0" fillId="2" borderId="2" xfId="0" applyFill="1" applyBorder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164" fontId="0" fillId="4" borderId="3" xfId="0" applyNumberFormat="1" applyFill="1" applyBorder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164" fontId="0" fillId="6" borderId="3" xfId="0" applyNumberFormat="1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4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164" fontId="0" fillId="0" borderId="2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164" fontId="0" fillId="3" borderId="9" xfId="0" applyNumberFormat="1" applyFill="1" applyBorder="1" applyProtection="1">
      <protection hidden="1"/>
    </xf>
    <xf numFmtId="164" fontId="0" fillId="6" borderId="9" xfId="0" applyNumberFormat="1" applyFill="1" applyBorder="1" applyProtection="1">
      <protection hidden="1"/>
    </xf>
    <xf numFmtId="164" fontId="0" fillId="6" borderId="4" xfId="0" applyNumberFormat="1" applyFill="1" applyBorder="1" applyProtection="1">
      <protection hidden="1"/>
    </xf>
    <xf numFmtId="164" fontId="0" fillId="6" borderId="10" xfId="0" applyNumberFormat="1" applyFill="1" applyBorder="1" applyProtection="1">
      <protection hidden="1"/>
    </xf>
    <xf numFmtId="164" fontId="0" fillId="7" borderId="0" xfId="0" applyNumberFormat="1" applyFill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164" fontId="0" fillId="7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7" borderId="0" xfId="0" applyNumberFormat="1" applyFill="1" applyAlignment="1" applyProtection="1">
      <alignment horizontal="center"/>
      <protection hidden="1"/>
    </xf>
    <xf numFmtId="10" fontId="0" fillId="7" borderId="0" xfId="0" applyNumberFormat="1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workbookViewId="0">
      <selection activeCell="B1" sqref="B1"/>
    </sheetView>
  </sheetViews>
  <sheetFormatPr defaultRowHeight="15" x14ac:dyDescent="0.25"/>
  <cols>
    <col min="1" max="1" width="3" customWidth="1"/>
    <col min="2" max="2" width="50.85546875" customWidth="1"/>
    <col min="3" max="8" width="17.85546875" customWidth="1"/>
    <col min="10" max="10" width="39.5703125" customWidth="1"/>
    <col min="11" max="11" width="13.7109375" customWidth="1"/>
    <col min="12" max="12" width="14" customWidth="1"/>
    <col min="13" max="16" width="15.7109375" customWidth="1"/>
  </cols>
  <sheetData>
    <row r="1" spans="2:16" x14ac:dyDescent="0.25">
      <c r="B1" s="10" t="s">
        <v>16</v>
      </c>
      <c r="C1" s="11"/>
      <c r="D1" s="11"/>
      <c r="E1" s="11"/>
      <c r="F1" s="11"/>
      <c r="G1" s="11"/>
      <c r="H1" s="11"/>
    </row>
    <row r="2" spans="2:16" ht="15.75" thickBot="1" x14ac:dyDescent="0.3">
      <c r="B2" s="11" t="s">
        <v>7</v>
      </c>
      <c r="C2" s="11"/>
      <c r="D2" s="11"/>
      <c r="E2" s="11"/>
      <c r="F2" s="11"/>
      <c r="G2" s="11"/>
      <c r="H2" s="11"/>
    </row>
    <row r="3" spans="2:16" ht="15.75" thickBot="1" x14ac:dyDescent="0.3">
      <c r="B3" s="12" t="s">
        <v>0</v>
      </c>
      <c r="C3" s="7">
        <v>75000</v>
      </c>
      <c r="D3" s="13">
        <f>C3*C4</f>
        <v>567357</v>
      </c>
      <c r="E3" s="11"/>
      <c r="F3" s="11"/>
      <c r="G3" s="11"/>
      <c r="H3" s="11"/>
      <c r="K3" s="5"/>
      <c r="L3" s="3"/>
    </row>
    <row r="4" spans="2:16" x14ac:dyDescent="0.25">
      <c r="B4" s="14" t="s">
        <v>3</v>
      </c>
      <c r="C4" s="8">
        <v>7.5647599999999997</v>
      </c>
      <c r="D4" s="15"/>
      <c r="E4" s="11"/>
      <c r="F4" s="11"/>
      <c r="G4" s="11"/>
      <c r="H4" s="11"/>
      <c r="K4" s="4"/>
      <c r="L4" s="3"/>
    </row>
    <row r="5" spans="2:16" ht="15.75" thickBot="1" x14ac:dyDescent="0.3">
      <c r="B5" s="16" t="s">
        <v>1</v>
      </c>
      <c r="C5" s="9">
        <v>3.95E-2</v>
      </c>
      <c r="D5" s="17"/>
      <c r="E5" s="11"/>
      <c r="F5" s="11"/>
      <c r="G5" s="11"/>
      <c r="H5" s="11"/>
      <c r="K5" s="1"/>
    </row>
    <row r="6" spans="2:16" x14ac:dyDescent="0.25">
      <c r="B6" s="11"/>
      <c r="C6" s="18"/>
      <c r="D6" s="11"/>
      <c r="E6" s="11"/>
      <c r="F6" s="11"/>
      <c r="G6" s="11"/>
      <c r="H6" s="11"/>
      <c r="K6" s="1"/>
    </row>
    <row r="7" spans="2:16" ht="15.75" thickBot="1" x14ac:dyDescent="0.3">
      <c r="B7" s="17" t="s">
        <v>13</v>
      </c>
      <c r="C7" s="18"/>
      <c r="D7" s="11"/>
      <c r="E7" s="11"/>
      <c r="F7" s="11"/>
      <c r="G7" s="11"/>
      <c r="H7" s="11"/>
      <c r="K7" s="1"/>
    </row>
    <row r="8" spans="2:16" x14ac:dyDescent="0.25">
      <c r="B8" s="19" t="s">
        <v>2</v>
      </c>
      <c r="C8" s="6">
        <v>5</v>
      </c>
      <c r="D8" s="20">
        <v>10</v>
      </c>
      <c r="E8" s="20">
        <v>15</v>
      </c>
      <c r="F8" s="20">
        <v>20</v>
      </c>
      <c r="G8" s="20">
        <v>25</v>
      </c>
      <c r="H8" s="20">
        <v>30</v>
      </c>
      <c r="K8" s="2"/>
      <c r="L8" s="2"/>
      <c r="M8" s="2"/>
      <c r="N8" s="2"/>
      <c r="O8" s="2"/>
      <c r="P8" s="2"/>
    </row>
    <row r="9" spans="2:16" x14ac:dyDescent="0.25">
      <c r="B9" s="21" t="s">
        <v>8</v>
      </c>
      <c r="C9" s="22">
        <f>D3*(1+(C5/12))^(C8*12)*((1+(C5/12))-1)/((1+(C5/12))^(C8*12)-1)</f>
        <v>10435.945876440222</v>
      </c>
      <c r="D9" s="22">
        <f>D3*(1+(C5/12))^(D8*12)*((1+(C5/12))-1)/((1+(C5/12))^(D8*12)-1)</f>
        <v>5730.741346820153</v>
      </c>
      <c r="E9" s="23">
        <f>D3*(1+(C5/12))^(E8*12)*((1+(C5/12))-1)/((1+(C5/12))^(E8*12)-1)</f>
        <v>4182.4696215108861</v>
      </c>
      <c r="F9" s="23">
        <f>D3*(1+(C5/12))^(F8*12)*((1+(C5/12))-1)/((1+(C5/12))^(F8*12)-1)</f>
        <v>3423.1422984462915</v>
      </c>
      <c r="G9" s="23">
        <f>D3*(1+(C5/12))^(G8*12)*((1+(C5/12))-1)/((1+(C5/12))^(G8*12)-1)</f>
        <v>2979.0780469797041</v>
      </c>
      <c r="H9" s="23">
        <f>D3*(1+(C5/12))^(H8*12)*((1+(C5/12))-1)/((1+(C5/12))^(H8*12)-1)</f>
        <v>2692.3202254180947</v>
      </c>
      <c r="K9" s="3"/>
      <c r="L9" s="3"/>
      <c r="M9" s="3"/>
      <c r="N9" s="3"/>
      <c r="O9" s="3"/>
      <c r="P9" s="3"/>
    </row>
    <row r="10" spans="2:16" x14ac:dyDescent="0.25">
      <c r="B10" s="21" t="s">
        <v>19</v>
      </c>
      <c r="C10" s="22">
        <f>C9/2</f>
        <v>5217.9729382201112</v>
      </c>
      <c r="D10" s="22">
        <f t="shared" ref="D10:H10" si="0">D9/2</f>
        <v>2865.3706734100765</v>
      </c>
      <c r="E10" s="24">
        <f t="shared" si="0"/>
        <v>2091.234810755443</v>
      </c>
      <c r="F10" s="24">
        <f t="shared" si="0"/>
        <v>1711.5711492231458</v>
      </c>
      <c r="G10" s="24">
        <f t="shared" si="0"/>
        <v>1489.5390234898521</v>
      </c>
      <c r="H10" s="24">
        <f t="shared" si="0"/>
        <v>1346.1601127090473</v>
      </c>
      <c r="J10" s="3"/>
      <c r="K10" s="3"/>
      <c r="L10" s="3"/>
      <c r="M10" s="3"/>
      <c r="N10" s="3"/>
      <c r="O10" s="3"/>
      <c r="P10" s="3"/>
    </row>
    <row r="11" spans="2:16" x14ac:dyDescent="0.25">
      <c r="B11" s="21" t="s">
        <v>4</v>
      </c>
      <c r="C11" s="22">
        <f>IF(C8&lt;=4,C10*C8*12,C10*48)</f>
        <v>250462.70103456534</v>
      </c>
      <c r="D11" s="22">
        <f t="shared" ref="D11:H11" si="1">D10*48</f>
        <v>137537.79232368368</v>
      </c>
      <c r="E11" s="25">
        <f t="shared" si="1"/>
        <v>100379.27091626127</v>
      </c>
      <c r="F11" s="25">
        <f t="shared" si="1"/>
        <v>82155.415162710997</v>
      </c>
      <c r="G11" s="25">
        <f t="shared" si="1"/>
        <v>71497.873127512896</v>
      </c>
      <c r="H11" s="25">
        <f t="shared" si="1"/>
        <v>64615.685410034275</v>
      </c>
      <c r="J11" s="3"/>
      <c r="K11" s="3"/>
      <c r="L11" s="3"/>
      <c r="M11" s="3"/>
      <c r="N11" s="3"/>
      <c r="O11" s="3"/>
      <c r="P11" s="3"/>
    </row>
    <row r="12" spans="2:16" x14ac:dyDescent="0.25">
      <c r="B12" s="21" t="s">
        <v>17</v>
      </c>
      <c r="C12" s="22">
        <f>IF(C8&lt;=4," ",IF(C8&lt;=6,C10*C8*12,C10*72))</f>
        <v>313078.3762932067</v>
      </c>
      <c r="D12" s="22">
        <f>IF(D8&lt;=4," ",IF(D8&lt;=6,D10*D8*12,D10*72))</f>
        <v>206306.68848552552</v>
      </c>
      <c r="E12" s="26">
        <f t="shared" ref="E12:H12" si="2">IF(E8&lt;=4," ",IF(E8&lt;=6,E10*E8*12,E10*72))</f>
        <v>150568.9063743919</v>
      </c>
      <c r="F12" s="26">
        <f t="shared" si="2"/>
        <v>123233.1227440665</v>
      </c>
      <c r="G12" s="26">
        <f t="shared" si="2"/>
        <v>107246.80969126934</v>
      </c>
      <c r="H12" s="26">
        <f t="shared" si="2"/>
        <v>96923.528115051406</v>
      </c>
      <c r="J12" s="3"/>
      <c r="K12" s="3"/>
      <c r="L12" s="3"/>
      <c r="M12" s="3"/>
      <c r="N12" s="3"/>
      <c r="O12" s="3"/>
      <c r="P12" s="3"/>
    </row>
    <row r="13" spans="2:16" x14ac:dyDescent="0.25">
      <c r="B13" s="21" t="s">
        <v>18</v>
      </c>
      <c r="C13" s="22" t="str">
        <f>IF(C8&lt;=6," ",IF(C8&lt;=8,C10*C8*12,C10*96))</f>
        <v xml:space="preserve"> </v>
      </c>
      <c r="D13" s="22">
        <f t="shared" ref="D13:H13" si="3">IF(D8&lt;=6," ",IF(D8&lt;=8,D10*D8*12,D10*96))</f>
        <v>275075.58464736736</v>
      </c>
      <c r="E13" s="26">
        <f t="shared" si="3"/>
        <v>200758.54183252255</v>
      </c>
      <c r="F13" s="26">
        <f t="shared" si="3"/>
        <v>164310.83032542199</v>
      </c>
      <c r="G13" s="26">
        <f t="shared" si="3"/>
        <v>142995.74625502579</v>
      </c>
      <c r="H13" s="26">
        <f t="shared" si="3"/>
        <v>129231.37082006855</v>
      </c>
      <c r="K13" s="3"/>
      <c r="L13" s="3"/>
      <c r="M13" s="3"/>
      <c r="N13" s="3"/>
      <c r="O13" s="3"/>
      <c r="P13" s="3"/>
    </row>
    <row r="14" spans="2:16" x14ac:dyDescent="0.25">
      <c r="B14" s="21" t="s">
        <v>5</v>
      </c>
      <c r="C14" s="22">
        <f>C9*12*C8</f>
        <v>626156.75258641341</v>
      </c>
      <c r="D14" s="22">
        <f t="shared" ref="D14:H14" si="4">D9*12*D8</f>
        <v>687688.96161841834</v>
      </c>
      <c r="E14" s="23">
        <f t="shared" si="4"/>
        <v>752844.53187195957</v>
      </c>
      <c r="F14" s="23">
        <f t="shared" si="4"/>
        <v>821554.15162710997</v>
      </c>
      <c r="G14" s="23">
        <f t="shared" si="4"/>
        <v>893723.41409391118</v>
      </c>
      <c r="H14" s="23">
        <f t="shared" si="4"/>
        <v>969235.28115051414</v>
      </c>
      <c r="K14" s="3"/>
      <c r="L14" s="3"/>
      <c r="M14" s="3"/>
      <c r="N14" s="3"/>
      <c r="O14" s="3"/>
      <c r="P14" s="3"/>
    </row>
    <row r="15" spans="2:16" ht="15.75" thickBot="1" x14ac:dyDescent="0.3">
      <c r="B15" s="27" t="s">
        <v>6</v>
      </c>
      <c r="C15" s="28">
        <f>C14-D3</f>
        <v>58799.752586413408</v>
      </c>
      <c r="D15" s="28">
        <f>D14-D3</f>
        <v>120331.96161841834</v>
      </c>
      <c r="E15" s="29">
        <f>E14-D3</f>
        <v>185487.53187195957</v>
      </c>
      <c r="F15" s="29">
        <f>F14-D3</f>
        <v>254197.15162710997</v>
      </c>
      <c r="G15" s="29">
        <f>G14-D3</f>
        <v>326366.41409391118</v>
      </c>
      <c r="H15" s="29">
        <f>H14-D3</f>
        <v>401878.28115051414</v>
      </c>
      <c r="K15" s="3"/>
      <c r="L15" s="3"/>
      <c r="M15" s="3"/>
      <c r="N15" s="3"/>
      <c r="O15" s="3"/>
      <c r="P15" s="3"/>
    </row>
    <row r="16" spans="2:16" x14ac:dyDescent="0.25">
      <c r="B16" s="11"/>
      <c r="C16" s="11"/>
      <c r="D16" s="11"/>
      <c r="E16" s="11"/>
      <c r="F16" s="11"/>
      <c r="G16" s="11"/>
      <c r="H16" s="11"/>
    </row>
    <row r="17" spans="2:8" ht="15.75" thickBot="1" x14ac:dyDescent="0.3">
      <c r="B17" s="17" t="s">
        <v>14</v>
      </c>
      <c r="C17" s="11"/>
      <c r="D17" s="11"/>
      <c r="E17" s="11"/>
      <c r="F17" s="11"/>
      <c r="G17" s="11"/>
      <c r="H17" s="11"/>
    </row>
    <row r="18" spans="2:8" ht="15.75" thickBot="1" x14ac:dyDescent="0.3">
      <c r="B18" s="19" t="s">
        <v>2</v>
      </c>
      <c r="C18" s="20">
        <f>C8</f>
        <v>5</v>
      </c>
      <c r="D18" s="30">
        <f t="shared" ref="D18:H18" si="5">D8</f>
        <v>10</v>
      </c>
      <c r="E18" s="30">
        <f t="shared" si="5"/>
        <v>15</v>
      </c>
      <c r="F18" s="30">
        <f t="shared" si="5"/>
        <v>20</v>
      </c>
      <c r="G18" s="30">
        <f t="shared" si="5"/>
        <v>25</v>
      </c>
      <c r="H18" s="30">
        <f t="shared" si="5"/>
        <v>30</v>
      </c>
    </row>
    <row r="19" spans="2:8" x14ac:dyDescent="0.25">
      <c r="B19" s="19" t="s">
        <v>15</v>
      </c>
      <c r="C19" s="31">
        <f>'5 godina'!C2</f>
        <v>8568.3957514417125</v>
      </c>
      <c r="D19" s="32">
        <f>'10 godina'!C2</f>
        <v>3863.1912218201905</v>
      </c>
      <c r="E19" s="32">
        <f>'15 godina'!C2</f>
        <v>2314.9194965109928</v>
      </c>
      <c r="F19" s="32">
        <f>'20 godina'!C2</f>
        <v>1555.5921734462027</v>
      </c>
      <c r="G19" s="32">
        <f>'25 godina'!C2</f>
        <v>1111.5279219797812</v>
      </c>
      <c r="H19" s="32">
        <f>'30 godina'!C2</f>
        <v>824.770100418129</v>
      </c>
    </row>
    <row r="20" spans="2:8" x14ac:dyDescent="0.25">
      <c r="B20" s="21" t="s">
        <v>23</v>
      </c>
      <c r="C20" s="23">
        <f>'5 godina'!C49</f>
        <v>9999.496964112026</v>
      </c>
      <c r="D20" s="33">
        <f>'10 godina'!C49</f>
        <v>4508.4249158172752</v>
      </c>
      <c r="E20" s="33">
        <f>'15 godina'!C49</f>
        <v>2701.5594457847765</v>
      </c>
      <c r="F20" s="33">
        <f>'20 godina'!C49</f>
        <v>1815.4085860422929</v>
      </c>
      <c r="G20" s="33">
        <f>'25 godina'!C49</f>
        <v>1297.1763214242528</v>
      </c>
      <c r="H20" s="33">
        <f>'30 godina'!C49</f>
        <v>962.52394899411593</v>
      </c>
    </row>
    <row r="21" spans="2:8" x14ac:dyDescent="0.25">
      <c r="B21" s="21" t="s">
        <v>24</v>
      </c>
      <c r="C21" s="23">
        <f>C9</f>
        <v>10435.945876440222</v>
      </c>
      <c r="D21" s="33">
        <f t="shared" ref="D21:H21" si="6">D9</f>
        <v>5730.741346820153</v>
      </c>
      <c r="E21" s="33">
        <f t="shared" si="6"/>
        <v>4182.4696215108861</v>
      </c>
      <c r="F21" s="33">
        <f t="shared" si="6"/>
        <v>3423.1422984462915</v>
      </c>
      <c r="G21" s="33">
        <f t="shared" si="6"/>
        <v>2979.0780469797041</v>
      </c>
      <c r="H21" s="33">
        <f t="shared" si="6"/>
        <v>2692.3202254180947</v>
      </c>
    </row>
    <row r="22" spans="2:8" x14ac:dyDescent="0.25">
      <c r="B22" s="21" t="s">
        <v>4</v>
      </c>
      <c r="C22" s="25">
        <f>IF(C8&lt;4,C15,'5 godina'!G49)</f>
        <v>56160.979736347173</v>
      </c>
      <c r="D22" s="34">
        <f>IF(D8&lt;4,D15,'10 godina'!G49)</f>
        <v>74546.796998278165</v>
      </c>
      <c r="E22" s="34">
        <f>IF(E8&lt;4,E15,'15 godina'!G49)</f>
        <v>80596.744632679634</v>
      </c>
      <c r="F22" s="34">
        <f>IF(F8&lt;4,F15,'20 godina'!G49)</f>
        <v>83563.853355790576</v>
      </c>
      <c r="G22" s="34">
        <f>IF(G8&lt;4,G15,'25 godina'!G49)</f>
        <v>85299.056178244544</v>
      </c>
      <c r="H22" s="34">
        <f>IF(H8&lt;4,H15,'30 godina'!G49)</f>
        <v>86419.576417581891</v>
      </c>
    </row>
    <row r="23" spans="2:8" x14ac:dyDescent="0.25">
      <c r="B23" s="21" t="s">
        <v>17</v>
      </c>
      <c r="C23" s="26">
        <f>IF(C18&lt;=4," ",IF(C18&lt;=5,'5 godina'!G61,'5 godina'!G73))</f>
        <v>58799.752586413349</v>
      </c>
      <c r="D23" s="26">
        <f>IF(D18&lt;=4," ",IF(D18&lt;=5,'10 godina'!G61,'10 godina'!G73))</f>
        <v>99315.906326570737</v>
      </c>
      <c r="E23" s="35">
        <f>IF(E18&lt;=4," ",IF(E18&lt;=5,'15 godina'!G61,'15 godina'!G73))</f>
        <v>113402.23835991243</v>
      </c>
      <c r="F23" s="35">
        <f>IF(F18&lt;=4," ",IF(F18&lt;=5,'20 godina'!G61,'20 godina'!G73))</f>
        <v>120310.67479250309</v>
      </c>
      <c r="G23" s="35">
        <f>IF(G18&lt;=4," ",IF(G18&lt;=5,'25 godina'!G61,'25 godina'!G73))</f>
        <v>124350.81605972514</v>
      </c>
      <c r="H23" s="35">
        <f>IF(H18&lt;=4," ",IF(H18&lt;=5,'30 godina'!G61,'30 godina'!G73))</f>
        <v>126959.76759041841</v>
      </c>
    </row>
    <row r="24" spans="2:8" ht="15.75" thickBot="1" x14ac:dyDescent="0.3">
      <c r="B24" s="27" t="s">
        <v>18</v>
      </c>
      <c r="C24" s="36" t="str">
        <f>IF(C18&lt;=6," ",IF(C18&lt;=7,'5 godina'!G85,'5 godina'!G97))</f>
        <v xml:space="preserve"> </v>
      </c>
      <c r="D24" s="36">
        <f>IF(D18&lt;=6," ",IF(D18&lt;=7,'10 godina'!G85,'10 godina'!G97))</f>
        <v>114830.77433744677</v>
      </c>
      <c r="E24" s="37">
        <f>IF(E18&lt;=6," ",IF(E18&lt;=7,'15 godina'!G85,'15 godina'!G97))</f>
        <v>140662.3623601422</v>
      </c>
      <c r="F24" s="37">
        <f>IF(F18&lt;=6," ",IF(F18&lt;=7,'20 godina'!G85,'20 godina'!G97))</f>
        <v>153331.08856830429</v>
      </c>
      <c r="G24" s="37">
        <f>IF(G18&lt;=6," ",IF(G18&lt;=7,'25 godina'!G85,'25 godina'!G97))</f>
        <v>160739.92037216571</v>
      </c>
      <c r="H24" s="37">
        <f>IF(H18&lt;=6," ",IF(H18&lt;=7,'30 godina'!G85,'30 godina'!G97))</f>
        <v>165524.2290873469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1"/>
  <sheetViews>
    <sheetView workbookViewId="0">
      <selection activeCell="J32" sqref="J32"/>
    </sheetView>
  </sheetViews>
  <sheetFormatPr defaultRowHeight="15" x14ac:dyDescent="0.25"/>
  <cols>
    <col min="1" max="1" width="5.7109375" customWidth="1"/>
    <col min="2" max="2" width="13.7109375" customWidth="1"/>
    <col min="3" max="3" width="17.5703125" customWidth="1"/>
    <col min="4" max="4" width="16.140625" customWidth="1"/>
    <col min="5" max="5" width="2.7109375" customWidth="1"/>
    <col min="6" max="6" width="13.7109375" customWidth="1"/>
    <col min="7" max="7" width="15" customWidth="1"/>
    <col min="8" max="8" width="16.7109375" customWidth="1"/>
    <col min="9" max="11" width="13.7109375" customWidth="1"/>
  </cols>
  <sheetData>
    <row r="1" spans="1:11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39"/>
      <c r="H1" s="39" t="s">
        <v>20</v>
      </c>
      <c r="I1" s="40">
        <f>'Subvencija stambenih kredita'!D3</f>
        <v>567357</v>
      </c>
      <c r="J1" s="39"/>
      <c r="K1" s="39"/>
    </row>
    <row r="2" spans="1:11" x14ac:dyDescent="0.25">
      <c r="A2" s="41">
        <v>1</v>
      </c>
      <c r="B2" s="38">
        <f>'Subvencija stambenih kredita'!C9</f>
        <v>10435.945876440222</v>
      </c>
      <c r="C2" s="38">
        <f>I1-F2</f>
        <v>8568.3957514417125</v>
      </c>
      <c r="D2" s="38">
        <f>B2-C2</f>
        <v>1867.55012499851</v>
      </c>
      <c r="E2" s="38"/>
      <c r="F2" s="38">
        <f>B2*((1+(I3/12))^(I2*12-A2)-1)/(((1+(I3/12))^(I2*12-A2))*((1+(I3/12))-1))</f>
        <v>558788.60424855829</v>
      </c>
      <c r="G2" s="38"/>
      <c r="H2" s="40" t="s">
        <v>21</v>
      </c>
      <c r="I2" s="42">
        <f>'Subvencija stambenih kredita'!C8</f>
        <v>5</v>
      </c>
      <c r="J2" s="38"/>
      <c r="K2" s="38"/>
    </row>
    <row r="3" spans="1:11" x14ac:dyDescent="0.25">
      <c r="A3" s="41">
        <f>A2+1</f>
        <v>2</v>
      </c>
      <c r="B3" s="38">
        <f>B2</f>
        <v>10435.945876440222</v>
      </c>
      <c r="C3" s="38">
        <f>F2-F3</f>
        <v>8596.600054121227</v>
      </c>
      <c r="D3" s="38">
        <f>B3-C3</f>
        <v>1839.3458223189955</v>
      </c>
      <c r="E3" s="38"/>
      <c r="F3" s="38">
        <f>B2*((1+('Subvencija stambenih kredita'!C5/12))^(I2*12-A3)-1)/(((1+('Subvencija stambenih kredita'!C5/12))^('Subvencija stambenih kredita'!C8*12-A3))*((1+('Subvencija stambenih kredita'!C5/12))-1))</f>
        <v>550192.00419443706</v>
      </c>
      <c r="G3" s="38"/>
      <c r="H3" s="38" t="s">
        <v>22</v>
      </c>
      <c r="I3" s="43">
        <f>'Subvencija stambenih kredita'!C5</f>
        <v>3.95E-2</v>
      </c>
      <c r="J3" s="38"/>
      <c r="K3" s="38"/>
    </row>
    <row r="4" spans="1:11" x14ac:dyDescent="0.25">
      <c r="A4" s="41">
        <f t="shared" ref="A4:A67" si="0">A3+1</f>
        <v>3</v>
      </c>
      <c r="B4" s="38">
        <f t="shared" ref="B4:B67" si="1">B3</f>
        <v>10435.945876440222</v>
      </c>
      <c r="C4" s="38">
        <f>F3-F4</f>
        <v>8624.8971959672635</v>
      </c>
      <c r="D4" s="38">
        <f t="shared" ref="D4:D67" si="2">B4-C4</f>
        <v>1811.0486804729589</v>
      </c>
      <c r="E4" s="38"/>
      <c r="F4" s="38">
        <f>B2*((1+('Subvencija stambenih kredita'!C5/12))^('Subvencija stambenih kredita'!C8*12-A4)-1)/(((1+('Subvencija stambenih kredita'!C5/12))^('Subvencija stambenih kredita'!C8*12-A4))*((1+('Subvencija stambenih kredita'!C5/12))-1))</f>
        <v>541567.1069984698</v>
      </c>
      <c r="G4" s="38"/>
      <c r="H4" s="38"/>
      <c r="I4" s="38"/>
      <c r="J4" s="38"/>
      <c r="K4" s="38"/>
    </row>
    <row r="5" spans="1:11" x14ac:dyDescent="0.25">
      <c r="A5" s="41">
        <f t="shared" si="0"/>
        <v>4</v>
      </c>
      <c r="B5" s="38">
        <f t="shared" si="1"/>
        <v>10435.945876440222</v>
      </c>
      <c r="C5" s="38">
        <f>F4-F5</f>
        <v>8653.2874825702747</v>
      </c>
      <c r="D5" s="38">
        <f t="shared" si="2"/>
        <v>1782.6583938699478</v>
      </c>
      <c r="E5" s="38"/>
      <c r="F5" s="38">
        <f>B2*((1+('Subvencija stambenih kredita'!C5/12))^('Subvencija stambenih kredita'!C8*12-A5)-1)/(((1+('Subvencija stambenih kredita'!C5/12))^('Subvencija stambenih kredita'!C8*12-A5))*((1+('Subvencija stambenih kredita'!C5/12))-1))</f>
        <v>532913.81951589952</v>
      </c>
      <c r="G5" s="38"/>
      <c r="H5" s="38"/>
      <c r="I5" s="38"/>
      <c r="J5" s="38"/>
      <c r="K5" s="38"/>
    </row>
    <row r="6" spans="1:11" x14ac:dyDescent="0.25">
      <c r="A6" s="41">
        <f t="shared" si="0"/>
        <v>5</v>
      </c>
      <c r="B6" s="38">
        <f t="shared" si="1"/>
        <v>10435.945876440222</v>
      </c>
      <c r="C6" s="38">
        <f t="shared" ref="C6:C69" si="3">F5-F6</f>
        <v>8681.7712205341668</v>
      </c>
      <c r="D6" s="38">
        <f t="shared" si="2"/>
        <v>1754.1746559060557</v>
      </c>
      <c r="E6" s="38"/>
      <c r="F6" s="38">
        <f>B2*((1+('Subvencija stambenih kredita'!C5/12))^('Subvencija stambenih kredita'!C8*12-A6)-1)/(((1+('Subvencija stambenih kredita'!C5/12))^('Subvencija stambenih kredita'!C8*12-A6))*((1+('Subvencija stambenih kredita'!C5/12))-1))</f>
        <v>524232.04829536536</v>
      </c>
      <c r="G6" s="38"/>
      <c r="H6" s="38"/>
      <c r="I6" s="38"/>
      <c r="J6" s="38"/>
      <c r="K6" s="38"/>
    </row>
    <row r="7" spans="1:11" x14ac:dyDescent="0.25">
      <c r="A7" s="41">
        <f t="shared" si="0"/>
        <v>6</v>
      </c>
      <c r="B7" s="38">
        <f t="shared" si="1"/>
        <v>10435.945876440222</v>
      </c>
      <c r="C7" s="38">
        <f t="shared" si="3"/>
        <v>8710.3487174679758</v>
      </c>
      <c r="D7" s="38">
        <f t="shared" si="2"/>
        <v>1725.5971589722467</v>
      </c>
      <c r="E7" s="38"/>
      <c r="F7" s="38">
        <f>B2*((1+('Subvencija stambenih kredita'!C5/12))^('Subvencija stambenih kredita'!C8*12-A7)-1)/(((1+('Subvencija stambenih kredita'!C5/12))^('Subvencija stambenih kredita'!C8*12-A7))*((1+('Subvencija stambenih kredita'!C5/12))-1))</f>
        <v>515521.69957789738</v>
      </c>
      <c r="G7" s="38"/>
      <c r="H7" s="38"/>
      <c r="I7" s="38"/>
      <c r="J7" s="38"/>
      <c r="K7" s="38"/>
    </row>
    <row r="8" spans="1:11" x14ac:dyDescent="0.25">
      <c r="A8" s="41">
        <f t="shared" si="0"/>
        <v>7</v>
      </c>
      <c r="B8" s="38">
        <f t="shared" si="1"/>
        <v>10435.945876440222</v>
      </c>
      <c r="C8" s="38">
        <f t="shared" si="3"/>
        <v>8739.0202819961705</v>
      </c>
      <c r="D8" s="38">
        <f t="shared" si="2"/>
        <v>1696.925594444052</v>
      </c>
      <c r="E8" s="38"/>
      <c r="F8" s="38">
        <f>B2*((1+('Subvencija stambenih kredita'!C5/12))^('Subvencija stambenih kredita'!C8*12-A8)-1)/(((1+('Subvencija stambenih kredita'!C5/12))^('Subvencija stambenih kredita'!C8*12-A8))*((1+('Subvencija stambenih kredita'!C5/12))-1))</f>
        <v>506782.67929590121</v>
      </c>
      <c r="G8" s="38"/>
      <c r="H8" s="38"/>
      <c r="I8" s="38"/>
      <c r="J8" s="38"/>
      <c r="K8" s="38"/>
    </row>
    <row r="9" spans="1:11" x14ac:dyDescent="0.25">
      <c r="A9" s="41">
        <f t="shared" si="0"/>
        <v>8</v>
      </c>
      <c r="B9" s="38">
        <f t="shared" si="1"/>
        <v>10435.945876440222</v>
      </c>
      <c r="C9" s="38">
        <f t="shared" si="3"/>
        <v>8767.7862237582449</v>
      </c>
      <c r="D9" s="38">
        <f t="shared" si="2"/>
        <v>1668.1596526819776</v>
      </c>
      <c r="E9" s="38"/>
      <c r="F9" s="38">
        <f>B2*((1+('Subvencija stambenih kredita'!C5/12))^('Subvencija stambenih kredita'!C8*12-A9)-1)/(((1+('Subvencija stambenih kredita'!C5/12))^('Subvencija stambenih kredita'!C8*12-A9))*((1+('Subvencija stambenih kredita'!C5/12))-1))</f>
        <v>498014.89307214296</v>
      </c>
      <c r="G9" s="38"/>
      <c r="H9" s="38"/>
      <c r="I9" s="38"/>
      <c r="J9" s="38"/>
      <c r="K9" s="38"/>
    </row>
    <row r="10" spans="1:11" x14ac:dyDescent="0.25">
      <c r="A10" s="41">
        <f t="shared" si="0"/>
        <v>9</v>
      </c>
      <c r="B10" s="38">
        <f t="shared" si="1"/>
        <v>10435.945876440222</v>
      </c>
      <c r="C10" s="38">
        <f t="shared" si="3"/>
        <v>8796.6468534119194</v>
      </c>
      <c r="D10" s="38">
        <f t="shared" si="2"/>
        <v>1639.2990230283031</v>
      </c>
      <c r="E10" s="38"/>
      <c r="F10" s="38">
        <f>B2*((1+('Subvencija stambenih kredita'!C5/12))^('Subvencija stambenih kredita'!C8*12-A10)-1)/(((1+('Subvencija stambenih kredita'!C5/12))^('Subvencija stambenih kredita'!C8*12-A10))*((1+('Subvencija stambenih kredita'!C5/12))-1))</f>
        <v>489218.24621873104</v>
      </c>
      <c r="G10" s="38"/>
      <c r="H10" s="38"/>
      <c r="I10" s="38"/>
      <c r="J10" s="38"/>
      <c r="K10" s="38"/>
    </row>
    <row r="11" spans="1:11" x14ac:dyDescent="0.25">
      <c r="A11" s="41">
        <f t="shared" si="0"/>
        <v>10</v>
      </c>
      <c r="B11" s="38">
        <f t="shared" si="1"/>
        <v>10435.945876440222</v>
      </c>
      <c r="C11" s="38">
        <f t="shared" si="3"/>
        <v>8825.6024826365756</v>
      </c>
      <c r="D11" s="38">
        <f t="shared" si="2"/>
        <v>1610.3433938036469</v>
      </c>
      <c r="E11" s="38"/>
      <c r="F11" s="38">
        <f>B2*((1+('Subvencija stambenih kredita'!C5/12))^('Subvencija stambenih kredita'!C8*12-A11)-1)/(((1+('Subvencija stambenih kredita'!C5/12))^('Subvencija stambenih kredita'!C8*12-A11))*((1+('Subvencija stambenih kredita'!C5/12))-1))</f>
        <v>480392.64373609447</v>
      </c>
      <c r="G11" s="38"/>
      <c r="H11" s="38"/>
      <c r="I11" s="38"/>
      <c r="J11" s="38"/>
      <c r="K11" s="38"/>
    </row>
    <row r="12" spans="1:11" x14ac:dyDescent="0.25">
      <c r="A12" s="41">
        <f t="shared" si="0"/>
        <v>11</v>
      </c>
      <c r="B12" s="38">
        <f t="shared" si="1"/>
        <v>10435.945876440222</v>
      </c>
      <c r="C12" s="38">
        <f t="shared" si="3"/>
        <v>8854.653424142336</v>
      </c>
      <c r="D12" s="38">
        <f t="shared" si="2"/>
        <v>1581.2924522978865</v>
      </c>
      <c r="E12" s="38"/>
      <c r="F12" s="38">
        <f>B2*((1+('Subvencija stambenih kredita'!C5/12))^('Subvencija stambenih kredita'!C8*12-A12)-1)/(((1+('Subvencija stambenih kredita'!C5/12))^('Subvencija stambenih kredita'!C8*12-A12))*((1+('Subvencija stambenih kredita'!C5/12))-1))</f>
        <v>471537.99031195213</v>
      </c>
      <c r="G12" s="38"/>
      <c r="H12" s="38"/>
      <c r="I12" s="38"/>
      <c r="J12" s="38"/>
      <c r="K12" s="38"/>
    </row>
    <row r="13" spans="1:11" x14ac:dyDescent="0.25">
      <c r="A13" s="41">
        <f t="shared" si="0"/>
        <v>12</v>
      </c>
      <c r="B13" s="38">
        <f t="shared" si="1"/>
        <v>10435.945876440222</v>
      </c>
      <c r="C13" s="38">
        <f t="shared" si="3"/>
        <v>8883.7999916634872</v>
      </c>
      <c r="D13" s="38">
        <f t="shared" si="2"/>
        <v>1552.1458847767353</v>
      </c>
      <c r="E13" s="38"/>
      <c r="F13" s="38">
        <f>B2*((1+('Subvencija stambenih kredita'!C5/12))^('Subvencija stambenih kredita'!C8*12-A13)-1)/(((1+('Subvencija stambenih kredita'!C5/12))^('Subvencija stambenih kredita'!C8*12-A13))*((1+('Subvencija stambenih kredita'!C5/12))-1))</f>
        <v>462654.19032028865</v>
      </c>
      <c r="G13" s="38"/>
      <c r="H13" s="38"/>
      <c r="I13" s="38"/>
      <c r="J13" s="38"/>
      <c r="K13" s="38"/>
    </row>
    <row r="14" spans="1:11" x14ac:dyDescent="0.25">
      <c r="A14" s="41">
        <f t="shared" si="0"/>
        <v>13</v>
      </c>
      <c r="B14" s="38">
        <f t="shared" si="1"/>
        <v>10435.945876440222</v>
      </c>
      <c r="C14" s="38">
        <f t="shared" si="3"/>
        <v>8913.0424999694806</v>
      </c>
      <c r="D14" s="38">
        <f t="shared" si="2"/>
        <v>1522.9033764707419</v>
      </c>
      <c r="E14" s="38"/>
      <c r="F14" s="38">
        <f>B2*((1+('Subvencija stambenih kredita'!C5/12))^('Subvencija stambenih kredita'!C8*12-A14)-1)/(((1+('Subvencija stambenih kredita'!C5/12))^('Subvencija stambenih kredita'!C8*12-A14))*((1+('Subvencija stambenih kredita'!C5/12))-1))</f>
        <v>453741.14782031917</v>
      </c>
      <c r="G14" s="38"/>
      <c r="H14" s="38"/>
      <c r="I14" s="38"/>
      <c r="J14" s="38"/>
      <c r="K14" s="38"/>
    </row>
    <row r="15" spans="1:11" x14ac:dyDescent="0.25">
      <c r="A15" s="41">
        <f t="shared" si="0"/>
        <v>14</v>
      </c>
      <c r="B15" s="38">
        <f t="shared" si="1"/>
        <v>10435.945876440222</v>
      </c>
      <c r="C15" s="38">
        <f t="shared" si="3"/>
        <v>8942.3812648655148</v>
      </c>
      <c r="D15" s="38">
        <f t="shared" si="2"/>
        <v>1493.5646115747077</v>
      </c>
      <c r="E15" s="38"/>
      <c r="F15" s="38">
        <f>B2*((1+('Subvencija stambenih kredita'!C5/12))^('Subvencija stambenih kredita'!C8*12-A15)-1)/(((1+('Subvencija stambenih kredita'!C5/12))^('Subvencija stambenih kredita'!C8*12-A15))*((1+('Subvencija stambenih kredita'!C5/12))-1))</f>
        <v>444798.76655545365</v>
      </c>
      <c r="G15" s="38"/>
      <c r="H15" s="38"/>
      <c r="I15" s="38"/>
      <c r="J15" s="38"/>
      <c r="K15" s="38"/>
    </row>
    <row r="16" spans="1:11" x14ac:dyDescent="0.25">
      <c r="A16" s="41">
        <f t="shared" si="0"/>
        <v>15</v>
      </c>
      <c r="B16" s="38">
        <f t="shared" si="1"/>
        <v>10435.945876440222</v>
      </c>
      <c r="C16" s="38">
        <f t="shared" si="3"/>
        <v>8971.816603194864</v>
      </c>
      <c r="D16" s="38">
        <f t="shared" si="2"/>
        <v>1464.1292732453585</v>
      </c>
      <c r="E16" s="38"/>
      <c r="F16" s="38">
        <f>B2*((1+('Subvencija stambenih kredita'!C5/12))^('Subvencija stambenih kredita'!C8*12-A16)-1)/(((1+('Subvencija stambenih kredita'!C5/12))^('Subvencija stambenih kredita'!C8*12-A16))*((1+('Subvencija stambenih kredita'!C5/12))-1))</f>
        <v>435826.94995225879</v>
      </c>
      <c r="G16" s="38"/>
      <c r="H16" s="38"/>
      <c r="I16" s="38"/>
      <c r="J16" s="38"/>
      <c r="K16" s="38"/>
    </row>
    <row r="17" spans="1:11" x14ac:dyDescent="0.25">
      <c r="A17" s="41">
        <f t="shared" si="0"/>
        <v>16</v>
      </c>
      <c r="B17" s="38">
        <f t="shared" si="1"/>
        <v>10435.945876440222</v>
      </c>
      <c r="C17" s="38">
        <f t="shared" si="3"/>
        <v>9001.3488328469102</v>
      </c>
      <c r="D17" s="38">
        <f t="shared" si="2"/>
        <v>1434.5970435933123</v>
      </c>
      <c r="E17" s="38"/>
      <c r="F17" s="38">
        <f>B2*((1+('Subvencija stambenih kredita'!C5/12))^('Subvencija stambenih kredita'!C8*12-A17)-1)/(((1+('Subvencija stambenih kredita'!C5/12))^('Subvencija stambenih kredita'!C8*12-A17))*((1+('Subvencija stambenih kredita'!C5/12))-1))</f>
        <v>426825.60111941188</v>
      </c>
      <c r="G17" s="38"/>
      <c r="H17" s="38"/>
      <c r="I17" s="38"/>
      <c r="J17" s="38"/>
      <c r="K17" s="38"/>
    </row>
    <row r="18" spans="1:11" x14ac:dyDescent="0.25">
      <c r="A18" s="41">
        <f t="shared" si="0"/>
        <v>17</v>
      </c>
      <c r="B18" s="38">
        <f t="shared" si="1"/>
        <v>10435.945876440222</v>
      </c>
      <c r="C18" s="38">
        <f t="shared" si="3"/>
        <v>9030.9782727566198</v>
      </c>
      <c r="D18" s="38">
        <f t="shared" si="2"/>
        <v>1404.9676036836026</v>
      </c>
      <c r="E18" s="38"/>
      <c r="F18" s="38">
        <f>B2*((1+('Subvencija stambenih kredita'!C5/12))^('Subvencija stambenih kredita'!C8*12-A18)-1)/(((1+('Subvencija stambenih kredita'!C5/12))^('Subvencija stambenih kredita'!C8*12-A18))*((1+('Subvencija stambenih kredita'!C5/12))-1))</f>
        <v>417794.62284665526</v>
      </c>
      <c r="G18" s="38"/>
      <c r="H18" s="38"/>
      <c r="I18" s="38"/>
      <c r="J18" s="38"/>
      <c r="K18" s="38"/>
    </row>
    <row r="19" spans="1:11" x14ac:dyDescent="0.25">
      <c r="A19" s="41">
        <f t="shared" si="0"/>
        <v>18</v>
      </c>
      <c r="B19" s="38">
        <f t="shared" si="1"/>
        <v>10435.945876440222</v>
      </c>
      <c r="C19" s="38">
        <f t="shared" si="3"/>
        <v>9060.7052429029136</v>
      </c>
      <c r="D19" s="38">
        <f t="shared" si="2"/>
        <v>1375.2406335373089</v>
      </c>
      <c r="E19" s="38"/>
      <c r="F19" s="38">
        <f>B2*((1+('Subvencija stambenih kredita'!C5/12))^('Subvencija stambenih kredita'!C8*12-A19)-1)/(((1+('Subvencija stambenih kredita'!C5/12))^('Subvencija stambenih kredita'!C8*12-A19))*((1+('Subvencija stambenih kredita'!C5/12))-1))</f>
        <v>408733.91760375234</v>
      </c>
      <c r="G19" s="38"/>
      <c r="H19" s="38"/>
      <c r="I19" s="38"/>
      <c r="J19" s="38"/>
      <c r="K19" s="38"/>
    </row>
    <row r="20" spans="1:11" x14ac:dyDescent="0.25">
      <c r="A20" s="41">
        <f t="shared" si="0"/>
        <v>19</v>
      </c>
      <c r="B20" s="38">
        <f t="shared" si="1"/>
        <v>10435.945876440222</v>
      </c>
      <c r="C20" s="38">
        <f t="shared" si="3"/>
        <v>9090.5300643280498</v>
      </c>
      <c r="D20" s="38">
        <f t="shared" si="2"/>
        <v>1345.4158121121727</v>
      </c>
      <c r="E20" s="38"/>
      <c r="F20" s="38">
        <f>B2*((1+('Subvencija stambenih kredita'!C5/12))^('Subvencija stambenih kredita'!C8*12-A20)-1)/(((1+('Subvencija stambenih kredita'!C5/12))^('Subvencija stambenih kredita'!C8*12-A20))*((1+('Subvencija stambenih kredita'!C5/12))-1))</f>
        <v>399643.38753942429</v>
      </c>
      <c r="G20" s="38"/>
      <c r="H20" s="38"/>
      <c r="I20" s="38"/>
      <c r="J20" s="38"/>
      <c r="K20" s="38"/>
    </row>
    <row r="21" spans="1:11" x14ac:dyDescent="0.25">
      <c r="A21" s="41">
        <f t="shared" si="0"/>
        <v>20</v>
      </c>
      <c r="B21" s="38">
        <f t="shared" si="1"/>
        <v>10435.945876440222</v>
      </c>
      <c r="C21" s="38">
        <f t="shared" si="3"/>
        <v>9120.4530591234216</v>
      </c>
      <c r="D21" s="38">
        <f t="shared" si="2"/>
        <v>1315.4928173168009</v>
      </c>
      <c r="E21" s="38"/>
      <c r="F21" s="38">
        <f>B2*((1+('Subvencija stambenih kredita'!C5/12))^('Subvencija stambenih kredita'!C8*12-A21)-1)/(((1+('Subvencija stambenih kredita'!C5/12))^('Subvencija stambenih kredita'!C8*12-A21))*((1+('Subvencija stambenih kredita'!C5/12))-1))</f>
        <v>390522.93448030087</v>
      </c>
      <c r="G21" s="38"/>
      <c r="H21" s="38"/>
      <c r="I21" s="38"/>
      <c r="J21" s="38"/>
      <c r="K21" s="38"/>
    </row>
    <row r="22" spans="1:11" x14ac:dyDescent="0.25">
      <c r="A22" s="41">
        <f t="shared" si="0"/>
        <v>21</v>
      </c>
      <c r="B22" s="38">
        <f t="shared" si="1"/>
        <v>10435.945876440222</v>
      </c>
      <c r="C22" s="38">
        <f t="shared" si="3"/>
        <v>9150.4745504427701</v>
      </c>
      <c r="D22" s="38">
        <f t="shared" si="2"/>
        <v>1285.4713259974524</v>
      </c>
      <c r="E22" s="38"/>
      <c r="F22" s="38">
        <f>B2*((1+('Subvencija stambenih kredita'!C5/12))^('Subvencija stambenih kredita'!C8*12-A22)-1)/(((1+('Subvencija stambenih kredita'!C5/12))^('Subvencija stambenih kredita'!C8*12-A22))*((1+('Subvencija stambenih kredita'!C5/12))-1))</f>
        <v>381372.4599298581</v>
      </c>
      <c r="G22" s="38"/>
      <c r="H22" s="38"/>
      <c r="I22" s="38"/>
      <c r="J22" s="38"/>
      <c r="K22" s="38"/>
    </row>
    <row r="23" spans="1:11" x14ac:dyDescent="0.25">
      <c r="A23" s="41">
        <f t="shared" si="0"/>
        <v>22</v>
      </c>
      <c r="B23" s="38">
        <f t="shared" si="1"/>
        <v>10435.945876440222</v>
      </c>
      <c r="C23" s="38">
        <f t="shared" si="3"/>
        <v>9180.594862504222</v>
      </c>
      <c r="D23" s="38">
        <f t="shared" si="2"/>
        <v>1255.3510139360005</v>
      </c>
      <c r="E23" s="38"/>
      <c r="F23" s="38">
        <f>B2*((1+('Subvencija stambenih kredita'!C5/12))^('Subvencija stambenih kredita'!C8*12-A23)-1)/(((1+('Subvencija stambenih kredita'!C5/12))^('Subvencija stambenih kredita'!C8*12-A23))*((1+('Subvencija stambenih kredita'!C5/12))-1))</f>
        <v>372191.86506735388</v>
      </c>
      <c r="G23" s="38"/>
      <c r="H23" s="38"/>
      <c r="I23" s="38"/>
      <c r="J23" s="38"/>
      <c r="K23" s="38"/>
    </row>
    <row r="24" spans="1:11" x14ac:dyDescent="0.25">
      <c r="A24" s="41">
        <f t="shared" si="0"/>
        <v>23</v>
      </c>
      <c r="B24" s="38">
        <f t="shared" si="1"/>
        <v>10435.945876440222</v>
      </c>
      <c r="C24" s="38">
        <f t="shared" si="3"/>
        <v>9210.8143205931992</v>
      </c>
      <c r="D24" s="38">
        <f t="shared" si="2"/>
        <v>1225.1315558470233</v>
      </c>
      <c r="E24" s="38"/>
      <c r="F24" s="38">
        <f>B2*((1+('Subvencija stambenih kredita'!C5/12))^('Subvencija stambenih kredita'!C8*12-A24)-1)/(((1+('Subvencija stambenih kredita'!C5/12))^('Subvencija stambenih kredita'!C8*12-A24))*((1+('Subvencija stambenih kredita'!C5/12))-1))</f>
        <v>362981.05074676068</v>
      </c>
      <c r="G24" s="38"/>
      <c r="H24" s="38"/>
      <c r="I24" s="38"/>
      <c r="J24" s="38"/>
      <c r="K24" s="38"/>
    </row>
    <row r="25" spans="1:11" x14ac:dyDescent="0.25">
      <c r="A25" s="41">
        <f t="shared" si="0"/>
        <v>24</v>
      </c>
      <c r="B25" s="38">
        <f t="shared" si="1"/>
        <v>10435.945876440222</v>
      </c>
      <c r="C25" s="38">
        <f t="shared" si="3"/>
        <v>9241.1332510657958</v>
      </c>
      <c r="D25" s="38">
        <f t="shared" si="2"/>
        <v>1194.8126253744267</v>
      </c>
      <c r="E25" s="38"/>
      <c r="F25" s="38">
        <f>B2*((1+('Subvencija stambenih kredita'!C5/12))^('Subvencija stambenih kredita'!C8*12-A25)-1)/(((1+('Subvencija stambenih kredita'!C5/12))^('Subvencija stambenih kredita'!C8*12-A25))*((1+('Subvencija stambenih kredita'!C5/12))-1))</f>
        <v>353739.91749569488</v>
      </c>
      <c r="G25" s="38"/>
      <c r="H25" s="38"/>
      <c r="I25" s="38"/>
      <c r="J25" s="38"/>
      <c r="K25" s="38"/>
    </row>
    <row r="26" spans="1:11" x14ac:dyDescent="0.25">
      <c r="A26" s="41">
        <f t="shared" si="0"/>
        <v>25</v>
      </c>
      <c r="B26" s="38">
        <f t="shared" si="1"/>
        <v>10435.945876440222</v>
      </c>
      <c r="C26" s="38">
        <f t="shared" si="3"/>
        <v>9271.5519813514547</v>
      </c>
      <c r="D26" s="38">
        <f t="shared" si="2"/>
        <v>1164.3938950887677</v>
      </c>
      <c r="E26" s="38"/>
      <c r="F26" s="38">
        <f>B2*((1+('Subvencija stambenih kredita'!C5/12))^('Subvencija stambenih kredita'!C8*12-A26)-1)/(((1+('Subvencija stambenih kredita'!C5/12))^('Subvencija stambenih kredita'!C8*12-A26))*((1+('Subvencija stambenih kredita'!C5/12))-1))</f>
        <v>344468.36551434343</v>
      </c>
      <c r="G26" s="38"/>
      <c r="H26" s="38"/>
      <c r="I26" s="38"/>
      <c r="J26" s="38"/>
      <c r="K26" s="38"/>
    </row>
    <row r="27" spans="1:11" x14ac:dyDescent="0.25">
      <c r="A27" s="41">
        <f t="shared" si="0"/>
        <v>26</v>
      </c>
      <c r="B27" s="38">
        <f t="shared" si="1"/>
        <v>10435.945876440222</v>
      </c>
      <c r="C27" s="38">
        <f t="shared" si="3"/>
        <v>9302.0708399545983</v>
      </c>
      <c r="D27" s="38">
        <f t="shared" si="2"/>
        <v>1133.8750364856242</v>
      </c>
      <c r="E27" s="38"/>
      <c r="F27" s="38">
        <f>B2*((1+('Subvencija stambenih kredita'!C5/12))^('Subvencija stambenih kredita'!C8*12-A27)-1)/(((1+('Subvencija stambenih kredita'!C5/12))^('Subvencija stambenih kredita'!C8*12-A27))*((1+('Subvencija stambenih kredita'!C5/12))-1))</f>
        <v>335166.29467438883</v>
      </c>
      <c r="G27" s="38"/>
      <c r="H27" s="38"/>
      <c r="I27" s="38"/>
      <c r="J27" s="38"/>
      <c r="K27" s="38"/>
    </row>
    <row r="28" spans="1:11" x14ac:dyDescent="0.25">
      <c r="A28" s="41">
        <f t="shared" si="0"/>
        <v>27</v>
      </c>
      <c r="B28" s="38">
        <f t="shared" si="1"/>
        <v>10435.945876440222</v>
      </c>
      <c r="C28" s="38">
        <f t="shared" si="3"/>
        <v>9332.6901564710424</v>
      </c>
      <c r="D28" s="38">
        <f t="shared" si="2"/>
        <v>1103.2557199691801</v>
      </c>
      <c r="E28" s="38"/>
      <c r="F28" s="38">
        <f>B2*((1+('Subvencija stambenih kredita'!C5/12))^('Subvencija stambenih kredita'!C8*12-A28)-1)/(((1+('Subvencija stambenih kredita'!C5/12))^('Subvencija stambenih kredita'!C8*12-A28))*((1+('Subvencija stambenih kredita'!C5/12))-1))</f>
        <v>325833.60451791779</v>
      </c>
      <c r="G28" s="38"/>
      <c r="H28" s="38"/>
      <c r="I28" s="38"/>
      <c r="J28" s="38"/>
      <c r="K28" s="38"/>
    </row>
    <row r="29" spans="1:11" x14ac:dyDescent="0.25">
      <c r="A29" s="41">
        <f t="shared" si="0"/>
        <v>28</v>
      </c>
      <c r="B29" s="38">
        <f t="shared" si="1"/>
        <v>10435.945876440222</v>
      </c>
      <c r="C29" s="38">
        <f t="shared" si="3"/>
        <v>9363.4102615686134</v>
      </c>
      <c r="D29" s="38">
        <f t="shared" si="2"/>
        <v>1072.5356148716091</v>
      </c>
      <c r="E29" s="38"/>
      <c r="F29" s="38">
        <f>B2*((1+('Subvencija stambenih kredita'!C5/12))^('Subvencija stambenih kredita'!C8*12-A29)-1)/(((1+('Subvencija stambenih kredita'!C5/12))^('Subvencija stambenih kredita'!C8*12-A29))*((1+('Subvencija stambenih kredita'!C5/12))-1))</f>
        <v>316470.19425634918</v>
      </c>
      <c r="G29" s="38"/>
      <c r="H29" s="38"/>
      <c r="I29" s="38"/>
      <c r="J29" s="38"/>
      <c r="K29" s="38"/>
    </row>
    <row r="30" spans="1:11" x14ac:dyDescent="0.25">
      <c r="A30" s="41">
        <f t="shared" si="0"/>
        <v>29</v>
      </c>
      <c r="B30" s="38">
        <f t="shared" si="1"/>
        <v>10435.945876440222</v>
      </c>
      <c r="C30" s="38">
        <f t="shared" si="3"/>
        <v>9394.231487013225</v>
      </c>
      <c r="D30" s="38">
        <f t="shared" si="2"/>
        <v>1041.7143894269975</v>
      </c>
      <c r="E30" s="38"/>
      <c r="F30" s="38">
        <f>B2*((1+('Subvencija stambenih kredita'!C5/12))^('Subvencija stambenih kredita'!C8*12-A30)-1)/(((1+('Subvencija stambenih kredita'!C5/12))^('Subvencija stambenih kredita'!C8*12-A30))*((1+('Subvencija stambenih kredita'!C5/12))-1))</f>
        <v>307075.96276933595</v>
      </c>
      <c r="G30" s="38"/>
      <c r="H30" s="38"/>
      <c r="I30" s="38"/>
      <c r="J30" s="38"/>
      <c r="K30" s="38"/>
    </row>
    <row r="31" spans="1:11" x14ac:dyDescent="0.25">
      <c r="A31" s="41">
        <f t="shared" si="0"/>
        <v>30</v>
      </c>
      <c r="B31" s="38">
        <f t="shared" si="1"/>
        <v>10435.945876440222</v>
      </c>
      <c r="C31" s="38">
        <f t="shared" si="3"/>
        <v>9425.1541656586342</v>
      </c>
      <c r="D31" s="38">
        <f t="shared" si="2"/>
        <v>1010.7917107815883</v>
      </c>
      <c r="E31" s="38"/>
      <c r="F31" s="38">
        <f>B2*((1+('Subvencija stambenih kredita'!C5/12))^('Subvencija stambenih kredita'!C8*12-A31)-1)/(((1+('Subvencija stambenih kredita'!C5/12))^('Subvencija stambenih kredita'!C8*12-A31))*((1+('Subvencija stambenih kredita'!C5/12))-1))</f>
        <v>297650.80860367732</v>
      </c>
      <c r="G31" s="38"/>
      <c r="H31" s="38"/>
      <c r="I31" s="38"/>
      <c r="J31" s="38"/>
      <c r="K31" s="38"/>
    </row>
    <row r="32" spans="1:11" x14ac:dyDescent="0.25">
      <c r="A32" s="41">
        <f t="shared" si="0"/>
        <v>31</v>
      </c>
      <c r="B32" s="38">
        <f t="shared" si="1"/>
        <v>10435.945876440222</v>
      </c>
      <c r="C32" s="38">
        <f t="shared" si="3"/>
        <v>9456.1786314527853</v>
      </c>
      <c r="D32" s="38">
        <f t="shared" si="2"/>
        <v>979.76724498743715</v>
      </c>
      <c r="E32" s="38"/>
      <c r="F32" s="38">
        <f>B2*((1+('Subvencija stambenih kredita'!C5/12))^('Subvencija stambenih kredita'!C8*12-A32)-1)/(((1+('Subvencija stambenih kredita'!C5/12))^('Subvencija stambenih kredita'!C8*12-A32))*((1+('Subvencija stambenih kredita'!C5/12))-1))</f>
        <v>288194.62997222453</v>
      </c>
      <c r="G32" s="38"/>
      <c r="H32" s="38"/>
      <c r="I32" s="38"/>
      <c r="J32" s="38"/>
      <c r="K32" s="38"/>
    </row>
    <row r="33" spans="1:11" x14ac:dyDescent="0.25">
      <c r="A33" s="41">
        <f t="shared" si="0"/>
        <v>32</v>
      </c>
      <c r="B33" s="38">
        <f t="shared" si="1"/>
        <v>10435.945876440222</v>
      </c>
      <c r="C33" s="38">
        <f t="shared" si="3"/>
        <v>9487.3052194479387</v>
      </c>
      <c r="D33" s="38">
        <f t="shared" si="2"/>
        <v>948.64065699228377</v>
      </c>
      <c r="E33" s="38"/>
      <c r="F33" s="38">
        <f>B2*((1+('Subvencija stambenih kredita'!C5/12))^('Subvencija stambenih kredita'!C8*12-A33)-1)/(((1+('Subvencija stambenih kredita'!C5/12))^('Subvencija stambenih kredita'!C8*12-A33))*((1+('Subvencija stambenih kredita'!C5/12))-1))</f>
        <v>278707.32475277659</v>
      </c>
      <c r="G33" s="38"/>
      <c r="H33" s="38"/>
      <c r="I33" s="38"/>
      <c r="J33" s="38"/>
      <c r="K33" s="38"/>
    </row>
    <row r="34" spans="1:11" x14ac:dyDescent="0.25">
      <c r="A34" s="41">
        <f t="shared" si="0"/>
        <v>33</v>
      </c>
      <c r="B34" s="38">
        <f t="shared" si="1"/>
        <v>10435.945876440222</v>
      </c>
      <c r="C34" s="38">
        <f t="shared" si="3"/>
        <v>9518.5342657970614</v>
      </c>
      <c r="D34" s="38">
        <f t="shared" si="2"/>
        <v>917.41161064316111</v>
      </c>
      <c r="E34" s="38"/>
      <c r="F34" s="38">
        <f>B2*((1+('Subvencija stambenih kredita'!C5/12))^('Subvencija stambenih kredita'!C8*12-A34)-1)/(((1+('Subvencija stambenih kredita'!C5/12))^('Subvencija stambenih kredita'!C8*12-A34))*((1+('Subvencija stambenih kredita'!C5/12))-1))</f>
        <v>269188.79048697953</v>
      </c>
      <c r="G34" s="38"/>
      <c r="H34" s="38"/>
      <c r="I34" s="38"/>
      <c r="J34" s="38"/>
      <c r="K34" s="38"/>
    </row>
    <row r="35" spans="1:11" x14ac:dyDescent="0.25">
      <c r="A35" s="41">
        <f t="shared" si="0"/>
        <v>34</v>
      </c>
      <c r="B35" s="38">
        <f t="shared" si="1"/>
        <v>10435.945876440222</v>
      </c>
      <c r="C35" s="38">
        <f t="shared" si="3"/>
        <v>9549.866107753187</v>
      </c>
      <c r="D35" s="38">
        <f t="shared" si="2"/>
        <v>886.07976868703554</v>
      </c>
      <c r="E35" s="38"/>
      <c r="F35" s="38">
        <f>B2*((1+('Subvencija stambenih kredita'!C5/12))^('Subvencija stambenih kredita'!C8*12-A35)-1)/(((1+('Subvencija stambenih kredita'!C5/12))^('Subvencija stambenih kredita'!C8*12-A35))*((1+('Subvencija stambenih kredita'!C5/12))-1))</f>
        <v>259638.92437922634</v>
      </c>
      <c r="G35" s="38"/>
      <c r="H35" s="38"/>
      <c r="I35" s="38"/>
      <c r="J35" s="38"/>
      <c r="K35" s="38"/>
    </row>
    <row r="36" spans="1:11" x14ac:dyDescent="0.25">
      <c r="A36" s="41">
        <f t="shared" si="0"/>
        <v>35</v>
      </c>
      <c r="B36" s="38">
        <f t="shared" si="1"/>
        <v>10435.945876440222</v>
      </c>
      <c r="C36" s="38">
        <f t="shared" si="3"/>
        <v>9581.3010836925241</v>
      </c>
      <c r="D36" s="38">
        <f t="shared" si="2"/>
        <v>854.64479274769838</v>
      </c>
      <c r="E36" s="38"/>
      <c r="F36" s="38">
        <f>B2*((1+('Subvencija stambenih kredita'!C5/12))^('Subvencija stambenih kredita'!C8*12-A36)-1)/(((1+('Subvencija stambenih kredita'!C5/12))^('Subvencija stambenih kredita'!C8*12-A36))*((1+('Subvencija stambenih kredita'!C5/12))-1))</f>
        <v>250057.62329553382</v>
      </c>
      <c r="G36" s="38"/>
      <c r="H36" s="38"/>
      <c r="I36" s="38"/>
      <c r="J36" s="38"/>
      <c r="K36" s="38"/>
    </row>
    <row r="37" spans="1:11" x14ac:dyDescent="0.25">
      <c r="A37" s="41">
        <f t="shared" si="0"/>
        <v>36</v>
      </c>
      <c r="B37" s="38">
        <f t="shared" si="1"/>
        <v>10435.945876440222</v>
      </c>
      <c r="C37" s="38">
        <f t="shared" si="3"/>
        <v>9612.839533092163</v>
      </c>
      <c r="D37" s="38">
        <f t="shared" si="2"/>
        <v>823.10634334805945</v>
      </c>
      <c r="E37" s="38"/>
      <c r="F37" s="38">
        <f>B2*((1+('Subvencija stambenih kredita'!C5/12))^('Subvencija stambenih kredita'!C8*12-A37)-1)/(((1+('Subvencija stambenih kredita'!C5/12))^('Subvencija stambenih kredita'!C8*12-A37))*((1+('Subvencija stambenih kredita'!C5/12))-1))</f>
        <v>240444.78376244166</v>
      </c>
      <c r="G37" s="38"/>
      <c r="H37" s="38"/>
      <c r="I37" s="38"/>
      <c r="J37" s="38"/>
      <c r="K37" s="38"/>
    </row>
    <row r="38" spans="1:11" x14ac:dyDescent="0.25">
      <c r="A38" s="41">
        <f t="shared" si="0"/>
        <v>37</v>
      </c>
      <c r="B38" s="38">
        <f t="shared" si="1"/>
        <v>10435.945876440222</v>
      </c>
      <c r="C38" s="38">
        <f t="shared" si="3"/>
        <v>9644.4817965561233</v>
      </c>
      <c r="D38" s="38">
        <f t="shared" si="2"/>
        <v>791.46407988409919</v>
      </c>
      <c r="E38" s="38"/>
      <c r="F38" s="38">
        <f>B2*((1+('Subvencija stambenih kredita'!C5/12))^('Subvencija stambenih kredita'!C8*12-A38)-1)/(((1+('Subvencija stambenih kredita'!C5/12))^('Subvencija stambenih kredita'!C8*12-A38))*((1+('Subvencija stambenih kredita'!C5/12))-1))</f>
        <v>230800.30196588553</v>
      </c>
      <c r="G38" s="38"/>
      <c r="H38" s="38"/>
      <c r="I38" s="38"/>
      <c r="J38" s="38"/>
      <c r="K38" s="38"/>
    </row>
    <row r="39" spans="1:11" x14ac:dyDescent="0.25">
      <c r="A39" s="41">
        <f t="shared" si="0"/>
        <v>38</v>
      </c>
      <c r="B39" s="38">
        <f t="shared" si="1"/>
        <v>10435.945876440222</v>
      </c>
      <c r="C39" s="38">
        <f t="shared" si="3"/>
        <v>9676.2282158024609</v>
      </c>
      <c r="D39" s="38">
        <f t="shared" si="2"/>
        <v>759.71766063776158</v>
      </c>
      <c r="E39" s="38"/>
      <c r="F39" s="38">
        <f>B2*((1+('Subvencija stambenih kredita'!C5/12))^('Subvencija stambenih kredita'!C8*12-A39)-1)/(((1+('Subvencija stambenih kredita'!C5/12))^('Subvencija stambenih kredita'!C8*12-A39))*((1+('Subvencija stambenih kredita'!C5/12))-1))</f>
        <v>221124.07375008307</v>
      </c>
      <c r="G39" s="38"/>
      <c r="H39" s="38"/>
      <c r="I39" s="38"/>
      <c r="J39" s="38"/>
      <c r="K39" s="38"/>
    </row>
    <row r="40" spans="1:11" x14ac:dyDescent="0.25">
      <c r="A40" s="41">
        <f t="shared" si="0"/>
        <v>39</v>
      </c>
      <c r="B40" s="38">
        <f t="shared" si="1"/>
        <v>10435.945876440222</v>
      </c>
      <c r="C40" s="38">
        <f t="shared" si="3"/>
        <v>9708.0791336796246</v>
      </c>
      <c r="D40" s="38">
        <f t="shared" si="2"/>
        <v>727.86674276059784</v>
      </c>
      <c r="E40" s="38"/>
      <c r="F40" s="38">
        <f>B2*((1+('Subvencija stambenih kredita'!C5/12))^('Subvencija stambenih kredita'!C8*12-A40)-1)/(((1+('Subvencija stambenih kredita'!C5/12))^('Subvencija stambenih kredita'!C8*12-A40))*((1+('Subvencija stambenih kredita'!C5/12))-1))</f>
        <v>211415.99461640345</v>
      </c>
      <c r="G40" s="38"/>
      <c r="H40" s="38"/>
      <c r="I40" s="38"/>
      <c r="J40" s="38"/>
      <c r="K40" s="38"/>
    </row>
    <row r="41" spans="1:11" x14ac:dyDescent="0.25">
      <c r="A41" s="41">
        <f t="shared" si="0"/>
        <v>40</v>
      </c>
      <c r="B41" s="38">
        <f t="shared" si="1"/>
        <v>10435.945876440222</v>
      </c>
      <c r="C41" s="38">
        <f t="shared" si="3"/>
        <v>9740.0348941612174</v>
      </c>
      <c r="D41" s="38">
        <f t="shared" si="2"/>
        <v>695.91098227900511</v>
      </c>
      <c r="E41" s="38"/>
      <c r="F41" s="38">
        <f>B2*((1+('Subvencija stambenih kredita'!C5/12))^('Subvencija stambenih kredita'!C8*12-A41)-1)/(((1+('Subvencija stambenih kredita'!C5/12))^('Subvencija stambenih kredita'!C8*12-A41))*((1+('Subvencija stambenih kredita'!C5/12))-1))</f>
        <v>201675.95972224223</v>
      </c>
      <c r="G41" s="38"/>
      <c r="H41" s="38"/>
      <c r="I41" s="38"/>
      <c r="J41" s="38"/>
      <c r="K41" s="38"/>
    </row>
    <row r="42" spans="1:11" x14ac:dyDescent="0.25">
      <c r="A42" s="41">
        <f t="shared" si="0"/>
        <v>41</v>
      </c>
      <c r="B42" s="38">
        <f t="shared" si="1"/>
        <v>10435.945876440222</v>
      </c>
      <c r="C42" s="38">
        <f t="shared" si="3"/>
        <v>9772.0958423553966</v>
      </c>
      <c r="D42" s="38">
        <f t="shared" si="2"/>
        <v>663.85003408482589</v>
      </c>
      <c r="E42" s="38"/>
      <c r="F42" s="38">
        <f>B2*((1+('Subvencija stambenih kredita'!C5/12))^('Subvencija stambenih kredita'!C8*12-A42)-1)/(((1+('Subvencija stambenih kredita'!C5/12))^('Subvencija stambenih kredita'!C8*12-A42))*((1+('Subvencija stambenih kredita'!C5/12))-1))</f>
        <v>191903.86387988683</v>
      </c>
      <c r="G42" s="38"/>
      <c r="H42" s="38"/>
      <c r="I42" s="38"/>
      <c r="J42" s="38"/>
      <c r="K42" s="38"/>
    </row>
    <row r="43" spans="1:11" x14ac:dyDescent="0.25">
      <c r="A43" s="41">
        <f t="shared" si="0"/>
        <v>42</v>
      </c>
      <c r="B43" s="38">
        <f t="shared" si="1"/>
        <v>10435.945876440222</v>
      </c>
      <c r="C43" s="38">
        <f t="shared" si="3"/>
        <v>9804.2623245020804</v>
      </c>
      <c r="D43" s="38">
        <f t="shared" si="2"/>
        <v>631.68355193814205</v>
      </c>
      <c r="E43" s="38"/>
      <c r="F43" s="38">
        <f>B2*((1+('Subvencija stambenih kredita'!C5/12))^('Subvencija stambenih kredita'!C8*12-A43)-1)/(((1+('Subvencija stambenih kredita'!C5/12))^('Subvencija stambenih kredita'!C8*12-A43))*((1+('Subvencija stambenih kredita'!C5/12))-1))</f>
        <v>182099.60155538475</v>
      </c>
      <c r="G43" s="38"/>
      <c r="H43" s="38"/>
      <c r="I43" s="38"/>
      <c r="J43" s="38"/>
      <c r="K43" s="38"/>
    </row>
    <row r="44" spans="1:11" x14ac:dyDescent="0.25">
      <c r="A44" s="41">
        <f t="shared" si="0"/>
        <v>43</v>
      </c>
      <c r="B44" s="38">
        <f t="shared" si="1"/>
        <v>10435.945876440222</v>
      </c>
      <c r="C44" s="38">
        <f t="shared" si="3"/>
        <v>9836.5346879871213</v>
      </c>
      <c r="D44" s="38">
        <f t="shared" si="2"/>
        <v>599.4111884531012</v>
      </c>
      <c r="E44" s="38"/>
      <c r="F44" s="38">
        <f>B2*((1+('Subvencija stambenih kredita'!C5/12))^('Subvencija stambenih kredita'!C8*12-A44)-1)/(((1+('Subvencija stambenih kredita'!C5/12))^('Subvencija stambenih kredita'!C8*12-A44))*((1+('Subvencija stambenih kredita'!C5/12))-1))</f>
        <v>172263.06686739763</v>
      </c>
      <c r="G44" s="38"/>
      <c r="H44" s="38"/>
      <c r="I44" s="38"/>
      <c r="J44" s="38"/>
      <c r="K44" s="38"/>
    </row>
    <row r="45" spans="1:11" x14ac:dyDescent="0.25">
      <c r="A45" s="41">
        <f t="shared" si="0"/>
        <v>44</v>
      </c>
      <c r="B45" s="38">
        <f t="shared" si="1"/>
        <v>10435.945876440222</v>
      </c>
      <c r="C45" s="38">
        <f t="shared" si="3"/>
        <v>9868.913281335088</v>
      </c>
      <c r="D45" s="38">
        <f t="shared" si="2"/>
        <v>567.03259510513453</v>
      </c>
      <c r="E45" s="38"/>
      <c r="F45" s="38">
        <f>B2*((1+('Subvencija stambenih kredita'!C5/12))^('Subvencija stambenih kredita'!C8*12-A45)-1)/(((1+('Subvencija stambenih kredita'!C5/12))^('Subvencija stambenih kredita'!C8*12-A45))*((1+('Subvencija stambenih kredita'!C5/12))-1))</f>
        <v>162394.15358606254</v>
      </c>
      <c r="G45" s="38"/>
      <c r="H45" s="38"/>
      <c r="I45" s="38"/>
      <c r="J45" s="38"/>
      <c r="K45" s="38"/>
    </row>
    <row r="46" spans="1:11" x14ac:dyDescent="0.25">
      <c r="A46" s="41">
        <f t="shared" si="0"/>
        <v>45</v>
      </c>
      <c r="B46" s="38">
        <f t="shared" si="1"/>
        <v>10435.945876440222</v>
      </c>
      <c r="C46" s="38">
        <f t="shared" si="3"/>
        <v>9901.3984542196267</v>
      </c>
      <c r="D46" s="38">
        <f t="shared" si="2"/>
        <v>534.54742222059576</v>
      </c>
      <c r="E46" s="38"/>
      <c r="F46" s="38">
        <f>B2*((1+('Subvencija stambenih kredita'!C5/12))^('Subvencija stambenih kredita'!C8*12-A46)-1)/(((1+('Subvencija stambenih kredita'!C5/12))^('Subvencija stambenih kredita'!C8*12-A46))*((1+('Subvencija stambenih kredita'!C5/12))-1))</f>
        <v>152492.75513184292</v>
      </c>
      <c r="G46" s="38"/>
      <c r="H46" s="38"/>
      <c r="I46" s="38"/>
      <c r="J46" s="38"/>
      <c r="K46" s="38"/>
    </row>
    <row r="47" spans="1:11" x14ac:dyDescent="0.25">
      <c r="A47" s="41">
        <f t="shared" si="0"/>
        <v>46</v>
      </c>
      <c r="B47" s="38">
        <f t="shared" si="1"/>
        <v>10435.945876440222</v>
      </c>
      <c r="C47" s="38">
        <f t="shared" si="3"/>
        <v>9933.9905574651202</v>
      </c>
      <c r="D47" s="38">
        <f t="shared" si="2"/>
        <v>501.95531897510227</v>
      </c>
      <c r="E47" s="38"/>
      <c r="F47" s="38">
        <f>B2*((1+('Subvencija stambenih kredita'!C5/12))^('Subvencija stambenih kredita'!C8*12-A47)-1)/(((1+('Subvencija stambenih kredita'!C5/12))^('Subvencija stambenih kredita'!C8*12-A47))*((1+('Subvencija stambenih kredita'!C5/12))-1))</f>
        <v>142558.7645743778</v>
      </c>
      <c r="G47" s="38"/>
      <c r="H47" s="38"/>
      <c r="I47" s="38"/>
      <c r="J47" s="38"/>
      <c r="K47" s="38"/>
    </row>
    <row r="48" spans="1:11" x14ac:dyDescent="0.25">
      <c r="A48" s="41">
        <f t="shared" si="0"/>
        <v>47</v>
      </c>
      <c r="B48" s="38">
        <f t="shared" si="1"/>
        <v>10435.945876440222</v>
      </c>
      <c r="C48" s="38">
        <f t="shared" si="3"/>
        <v>9966.6899430492776</v>
      </c>
      <c r="D48" s="38">
        <f t="shared" si="2"/>
        <v>469.25593339094485</v>
      </c>
      <c r="E48" s="38"/>
      <c r="F48" s="38">
        <f>B2*((1+('Subvencija stambenih kredita'!C5/12))^('Subvencija stambenih kredita'!C8*12-A48)-1)/(((1+('Subvencija stambenih kredita'!C5/12))^('Subvencija stambenih kredita'!C8*12-A48))*((1+('Subvencija stambenih kredita'!C5/12))-1))</f>
        <v>132592.07463132852</v>
      </c>
      <c r="G48" s="38"/>
      <c r="H48" s="38"/>
      <c r="I48" s="38"/>
      <c r="J48" s="38"/>
      <c r="K48" s="38"/>
    </row>
    <row r="49" spans="1:11" x14ac:dyDescent="0.25">
      <c r="A49" s="41">
        <f t="shared" si="0"/>
        <v>48</v>
      </c>
      <c r="B49" s="38">
        <f t="shared" si="1"/>
        <v>10435.945876440222</v>
      </c>
      <c r="C49" s="38">
        <f t="shared" si="3"/>
        <v>9999.496964112026</v>
      </c>
      <c r="D49" s="38">
        <f t="shared" si="2"/>
        <v>436.44891232819646</v>
      </c>
      <c r="E49" s="38"/>
      <c r="F49" s="38">
        <f>B2*((1+('Subvencija stambenih kredita'!C5/12))^('Subvencija stambenih kredita'!C8*12-A49)-1)/(((1+('Subvencija stambenih kredita'!C5/12))^('Subvencija stambenih kredita'!C8*12-A49))*((1+('Subvencija stambenih kredita'!C5/12))-1))</f>
        <v>122592.57766721649</v>
      </c>
      <c r="G49" s="38">
        <f>SUM(D2:D49)</f>
        <v>56160.979736347173</v>
      </c>
      <c r="H49" s="38"/>
      <c r="I49" s="38"/>
      <c r="J49" s="38"/>
      <c r="K49" s="38"/>
    </row>
    <row r="50" spans="1:11" x14ac:dyDescent="0.25">
      <c r="A50" s="41">
        <f t="shared" si="0"/>
        <v>49</v>
      </c>
      <c r="B50" s="38">
        <f t="shared" si="1"/>
        <v>10435.945876440222</v>
      </c>
      <c r="C50" s="38">
        <f t="shared" si="3"/>
        <v>10032.411974953517</v>
      </c>
      <c r="D50" s="38">
        <f t="shared" si="2"/>
        <v>403.53390148670587</v>
      </c>
      <c r="E50" s="38"/>
      <c r="F50" s="38">
        <f>B2*((1+('Subvencija stambenih kredita'!C5/12))^('Subvencija stambenih kredita'!C8*12-A50)-1)/(((1+('Subvencija stambenih kredita'!C5/12))^('Subvencija stambenih kredita'!C8*12-A50))*((1+('Subvencija stambenih kredita'!C5/12))-1))</f>
        <v>112560.16569226298</v>
      </c>
      <c r="G50" s="38"/>
      <c r="H50" s="38"/>
      <c r="I50" s="38"/>
      <c r="J50" s="38"/>
      <c r="K50" s="38"/>
    </row>
    <row r="51" spans="1:11" x14ac:dyDescent="0.25">
      <c r="A51" s="41">
        <f t="shared" si="0"/>
        <v>50</v>
      </c>
      <c r="B51" s="38">
        <f t="shared" si="1"/>
        <v>10435.945876440222</v>
      </c>
      <c r="C51" s="38">
        <f t="shared" si="3"/>
        <v>10065.435331035929</v>
      </c>
      <c r="D51" s="38">
        <f t="shared" si="2"/>
        <v>370.51054540429323</v>
      </c>
      <c r="E51" s="38"/>
      <c r="F51" s="38">
        <f>B2*((1+('Subvencija stambenih kredita'!C5/12))^('Subvencija stambenih kredita'!C8*12-A51)-1)/(((1+('Subvencija stambenih kredita'!C5/12))^('Subvencija stambenih kredita'!C8*12-A51))*((1+('Subvencija stambenih kredita'!C5/12))-1))</f>
        <v>102494.73036122705</v>
      </c>
      <c r="G51" s="38"/>
      <c r="H51" s="38"/>
      <c r="I51" s="38"/>
      <c r="J51" s="38"/>
      <c r="K51" s="38"/>
    </row>
    <row r="52" spans="1:11" x14ac:dyDescent="0.25">
      <c r="A52" s="41">
        <f t="shared" si="0"/>
        <v>51</v>
      </c>
      <c r="B52" s="38">
        <f t="shared" si="1"/>
        <v>10435.945876440222</v>
      </c>
      <c r="C52" s="38">
        <f t="shared" si="3"/>
        <v>10098.567389001473</v>
      </c>
      <c r="D52" s="38">
        <f t="shared" si="2"/>
        <v>337.37848743874929</v>
      </c>
      <c r="E52" s="38"/>
      <c r="F52" s="38">
        <f>B2*((1+('Subvencija stambenih kredita'!C5/12))^('Subvencija stambenih kredita'!C8*12-A52)-1)/(((1+('Subvencija stambenih kredita'!C5/12))^('Subvencija stambenih kredita'!C8*12-A52))*((1+('Subvencija stambenih kredita'!C5/12))-1))</f>
        <v>92396.162972225575</v>
      </c>
      <c r="G52" s="38"/>
      <c r="H52" s="38"/>
      <c r="I52" s="38"/>
      <c r="J52" s="38"/>
      <c r="K52" s="38"/>
    </row>
    <row r="53" spans="1:11" x14ac:dyDescent="0.25">
      <c r="A53" s="41">
        <f t="shared" si="0"/>
        <v>52</v>
      </c>
      <c r="B53" s="38">
        <f t="shared" si="1"/>
        <v>10435.945876440222</v>
      </c>
      <c r="C53" s="38">
        <f t="shared" si="3"/>
        <v>10131.808506656744</v>
      </c>
      <c r="D53" s="38">
        <f t="shared" si="2"/>
        <v>304.13736978347879</v>
      </c>
      <c r="E53" s="38"/>
      <c r="F53" s="38">
        <f>B2*((1+('Subvencija stambenih kredita'!C5/12))^('Subvencija stambenih kredita'!C8*12-A53)-1)/(((1+('Subvencija stambenih kredita'!C5/12))^('Subvencija stambenih kredita'!C8*12-A53))*((1+('Subvencija stambenih kredita'!C5/12))-1))</f>
        <v>82264.354465568831</v>
      </c>
      <c r="G53" s="38"/>
      <c r="H53" s="38"/>
      <c r="I53" s="38"/>
      <c r="J53" s="38"/>
      <c r="K53" s="38"/>
    </row>
    <row r="54" spans="1:11" x14ac:dyDescent="0.25">
      <c r="A54" s="41">
        <f t="shared" si="0"/>
        <v>53</v>
      </c>
      <c r="B54" s="38">
        <f t="shared" si="1"/>
        <v>10435.945876440222</v>
      </c>
      <c r="C54" s="38">
        <f t="shared" si="3"/>
        <v>10165.159042991421</v>
      </c>
      <c r="D54" s="38">
        <f t="shared" si="2"/>
        <v>270.78683344880119</v>
      </c>
      <c r="E54" s="38"/>
      <c r="F54" s="38">
        <f>B2*((1+('Subvencija stambenih kredita'!C5/12))^('Subvencija stambenih kredita'!C8*12-A54)-1)/(((1+('Subvencija stambenih kredita'!C5/12))^('Subvencija stambenih kredita'!C8*12-A54))*((1+('Subvencija stambenih kredita'!C5/12))-1))</f>
        <v>72099.19542257741</v>
      </c>
      <c r="G54" s="38"/>
      <c r="H54" s="38"/>
      <c r="I54" s="38"/>
      <c r="J54" s="38"/>
      <c r="K54" s="38"/>
    </row>
    <row r="55" spans="1:11" x14ac:dyDescent="0.25">
      <c r="A55" s="41">
        <f t="shared" si="0"/>
        <v>54</v>
      </c>
      <c r="B55" s="38">
        <f t="shared" si="1"/>
        <v>10435.945876440222</v>
      </c>
      <c r="C55" s="38">
        <f t="shared" si="3"/>
        <v>10198.61935817427</v>
      </c>
      <c r="D55" s="38">
        <f t="shared" si="2"/>
        <v>237.32651826595247</v>
      </c>
      <c r="E55" s="38"/>
      <c r="F55" s="38">
        <f>B2*((1+('Subvencija stambenih kredita'!C5/12))^('Subvencija stambenih kredita'!C8*12-A55)-1)/(((1+('Subvencija stambenih kredita'!C5/12))^('Subvencija stambenih kredita'!C8*12-A55))*((1+('Subvencija stambenih kredita'!C5/12))-1))</f>
        <v>61900.57606440314</v>
      </c>
      <c r="G55" s="38"/>
      <c r="H55" s="38"/>
      <c r="I55" s="38"/>
      <c r="J55" s="38"/>
      <c r="K55" s="38"/>
    </row>
    <row r="56" spans="1:11" x14ac:dyDescent="0.25">
      <c r="A56" s="41">
        <f t="shared" si="0"/>
        <v>55</v>
      </c>
      <c r="B56" s="38">
        <f t="shared" si="1"/>
        <v>10435.945876440222</v>
      </c>
      <c r="C56" s="38">
        <f t="shared" si="3"/>
        <v>10232.189813561396</v>
      </c>
      <c r="D56" s="38">
        <f t="shared" si="2"/>
        <v>203.75606287882692</v>
      </c>
      <c r="E56" s="38"/>
      <c r="F56" s="38">
        <f>B2*((1+('Subvencija stambenih kredita'!C5/12))^('Subvencija stambenih kredita'!C8*12-A56)-1)/(((1+('Subvencija stambenih kredita'!C5/12))^('Subvencija stambenih kredita'!C8*12-A56))*((1+('Subvencija stambenih kredita'!C5/12))-1))</f>
        <v>51668.386250841744</v>
      </c>
      <c r="G56" s="38"/>
      <c r="H56" s="38"/>
      <c r="I56" s="38"/>
      <c r="J56" s="38"/>
      <c r="K56" s="38"/>
    </row>
    <row r="57" spans="1:11" x14ac:dyDescent="0.25">
      <c r="A57" s="41">
        <f t="shared" si="0"/>
        <v>56</v>
      </c>
      <c r="B57" s="38">
        <f t="shared" si="1"/>
        <v>10435.945876440222</v>
      </c>
      <c r="C57" s="38">
        <f t="shared" si="3"/>
        <v>10265.870771698152</v>
      </c>
      <c r="D57" s="38">
        <f t="shared" si="2"/>
        <v>170.07510474207083</v>
      </c>
      <c r="E57" s="38"/>
      <c r="F57" s="38">
        <f>B2*((1+('Subvencija stambenih kredita'!C5/12))^('Subvencija stambenih kredita'!C8*12-A57)-1)/(((1+('Subvencija stambenih kredita'!C5/12))^('Subvencija stambenih kredita'!C8*12-A57))*((1+('Subvencija stambenih kredita'!C5/12))-1))</f>
        <v>41402.515479143593</v>
      </c>
      <c r="G57" s="38"/>
      <c r="H57" s="38"/>
      <c r="I57" s="38"/>
      <c r="J57" s="38"/>
      <c r="K57" s="38"/>
    </row>
    <row r="58" spans="1:11" x14ac:dyDescent="0.25">
      <c r="A58" s="41">
        <f t="shared" si="0"/>
        <v>57</v>
      </c>
      <c r="B58" s="38">
        <f t="shared" si="1"/>
        <v>10435.945876440222</v>
      </c>
      <c r="C58" s="38">
        <f t="shared" si="3"/>
        <v>10299.662596322229</v>
      </c>
      <c r="D58" s="38">
        <f t="shared" si="2"/>
        <v>136.28328011799385</v>
      </c>
      <c r="E58" s="38"/>
      <c r="F58" s="38">
        <f>B2*((1+('Subvencija stambenih kredita'!C5/12))^('Subvencija stambenih kredita'!C8*12-A58)-1)/(((1+('Subvencija stambenih kredita'!C5/12))^('Subvencija stambenih kredita'!C8*12-A58))*((1+('Subvencija stambenih kredita'!C5/12))-1))</f>
        <v>31102.852882821364</v>
      </c>
      <c r="G58" s="38"/>
      <c r="H58" s="38"/>
      <c r="I58" s="38"/>
      <c r="J58" s="38"/>
      <c r="K58" s="38"/>
    </row>
    <row r="59" spans="1:11" x14ac:dyDescent="0.25">
      <c r="A59" s="41">
        <f t="shared" si="0"/>
        <v>58</v>
      </c>
      <c r="B59" s="38">
        <f t="shared" si="1"/>
        <v>10435.945876440222</v>
      </c>
      <c r="C59" s="38">
        <f t="shared" si="3"/>
        <v>10333.565652367251</v>
      </c>
      <c r="D59" s="38">
        <f t="shared" si="2"/>
        <v>102.38022407297103</v>
      </c>
      <c r="E59" s="38"/>
      <c r="F59" s="38">
        <f>B2*((1+('Subvencija stambenih kredita'!C5/12))^('Subvencija stambenih kredita'!C8*12-A59)-1)/(((1+('Subvencija stambenih kredita'!C5/12))^('Subvencija stambenih kredita'!C8*12-A59))*((1+('Subvencija stambenih kredita'!C5/12))-1))</f>
        <v>20769.287230454112</v>
      </c>
      <c r="G59" s="38"/>
      <c r="H59" s="38"/>
      <c r="I59" s="38"/>
      <c r="J59" s="38"/>
      <c r="K59" s="38"/>
    </row>
    <row r="60" spans="1:11" x14ac:dyDescent="0.25">
      <c r="A60" s="41">
        <f t="shared" si="0"/>
        <v>59</v>
      </c>
      <c r="B60" s="38">
        <f t="shared" si="1"/>
        <v>10435.945876440222</v>
      </c>
      <c r="C60" s="38">
        <f t="shared" si="3"/>
        <v>10367.580305973639</v>
      </c>
      <c r="D60" s="38">
        <f t="shared" si="2"/>
        <v>68.365570466583449</v>
      </c>
      <c r="E60" s="38"/>
      <c r="F60" s="38">
        <f>B2*((1+('Subvencija stambenih kredita'!C5/12))^('Subvencija stambenih kredita'!C8*12-A60)-1)/(((1+('Subvencija stambenih kredita'!C5/12))^('Subvencija stambenih kredita'!C8*12-A60))*((1+('Subvencija stambenih kredita'!C5/12))-1))</f>
        <v>10401.706924480473</v>
      </c>
      <c r="G60" s="38"/>
      <c r="H60" s="38"/>
      <c r="I60" s="38"/>
      <c r="J60" s="38"/>
      <c r="K60" s="38"/>
    </row>
    <row r="61" spans="1:11" x14ac:dyDescent="0.25">
      <c r="A61" s="41">
        <f t="shared" si="0"/>
        <v>60</v>
      </c>
      <c r="B61" s="38">
        <f t="shared" si="1"/>
        <v>10435.945876440222</v>
      </c>
      <c r="C61" s="38">
        <f t="shared" si="3"/>
        <v>10401.706924480473</v>
      </c>
      <c r="D61" s="38">
        <f t="shared" si="2"/>
        <v>34.238951959749102</v>
      </c>
      <c r="E61" s="38"/>
      <c r="F61" s="38">
        <f>B2*((1+('Subvencija stambenih kredita'!C5/12))^('Subvencija stambenih kredita'!C8*12-A61)-1)/(((1+('Subvencija stambenih kredita'!C5/12))^('Subvencija stambenih kredita'!C8*12-A61))*((1+('Subvencija stambenih kredita'!C5/12))-1))</f>
        <v>0</v>
      </c>
      <c r="G61" s="38">
        <f>SUM(D2:D61)</f>
        <v>58799.752586413349</v>
      </c>
      <c r="H61" s="38"/>
      <c r="I61" s="38"/>
      <c r="J61" s="38"/>
      <c r="K61" s="38"/>
    </row>
    <row r="62" spans="1:11" x14ac:dyDescent="0.25">
      <c r="A62" s="41">
        <f t="shared" si="0"/>
        <v>61</v>
      </c>
      <c r="B62" s="38">
        <f t="shared" si="1"/>
        <v>10435.945876440222</v>
      </c>
      <c r="C62" s="38">
        <f t="shared" si="3"/>
        <v>10435.945876440104</v>
      </c>
      <c r="D62" s="38">
        <f t="shared" si="2"/>
        <v>1.1823431123048067E-10</v>
      </c>
      <c r="E62" s="38"/>
      <c r="F62" s="38">
        <f>B2*((1+('Subvencija stambenih kredita'!C5/12))^('Subvencija stambenih kredita'!C8*12-A62)-1)/(((1+('Subvencija stambenih kredita'!C5/12))^('Subvencija stambenih kredita'!C8*12-A62))*((1+('Subvencija stambenih kredita'!C5/12))-1))</f>
        <v>-10435.945876440104</v>
      </c>
      <c r="G62" s="38"/>
      <c r="H62" s="38"/>
      <c r="I62" s="38"/>
      <c r="J62" s="38"/>
      <c r="K62" s="38"/>
    </row>
    <row r="63" spans="1:11" x14ac:dyDescent="0.25">
      <c r="A63" s="41">
        <f t="shared" si="0"/>
        <v>62</v>
      </c>
      <c r="B63" s="38">
        <f t="shared" si="1"/>
        <v>10435.945876440222</v>
      </c>
      <c r="C63" s="38">
        <f t="shared" si="3"/>
        <v>10470.297531617356</v>
      </c>
      <c r="D63" s="38">
        <f t="shared" si="2"/>
        <v>-34.35165517713358</v>
      </c>
      <c r="E63" s="38"/>
      <c r="F63" s="38">
        <f>B2*((1+('Subvencija stambenih kredita'!C5/12))^('Subvencija stambenih kredita'!C8*12-A63)-1)/(((1+('Subvencija stambenih kredita'!C5/12))^('Subvencija stambenih kredita'!C8*12-A63))*((1+('Subvencija stambenih kredita'!C5/12))-1))</f>
        <v>-20906.24340805746</v>
      </c>
      <c r="G63" s="38"/>
      <c r="H63" s="38"/>
      <c r="I63" s="38"/>
      <c r="J63" s="38"/>
      <c r="K63" s="38"/>
    </row>
    <row r="64" spans="1:11" x14ac:dyDescent="0.25">
      <c r="A64" s="41">
        <f t="shared" si="0"/>
        <v>63</v>
      </c>
      <c r="B64" s="38">
        <f t="shared" si="1"/>
        <v>10435.945876440222</v>
      </c>
      <c r="C64" s="38">
        <f t="shared" si="3"/>
        <v>10504.762260991152</v>
      </c>
      <c r="D64" s="38">
        <f t="shared" si="2"/>
        <v>-68.816384550929797</v>
      </c>
      <c r="E64" s="38"/>
      <c r="F64" s="38">
        <f>B2*((1+('Subvencija stambenih kredita'!C5/12))^('Subvencija stambenih kredita'!C8*12-A64)-1)/(((1+('Subvencija stambenih kredita'!C5/12))^('Subvencija stambenih kredita'!C8*12-A64))*((1+('Subvencija stambenih kredita'!C5/12))-1))</f>
        <v>-31411.005669048613</v>
      </c>
      <c r="G64" s="38"/>
      <c r="H64" s="38"/>
      <c r="I64" s="38"/>
      <c r="J64" s="38"/>
      <c r="K64" s="38"/>
    </row>
    <row r="65" spans="1:11" x14ac:dyDescent="0.25">
      <c r="A65" s="41">
        <f t="shared" si="0"/>
        <v>64</v>
      </c>
      <c r="B65" s="38">
        <f t="shared" si="1"/>
        <v>10435.945876440222</v>
      </c>
      <c r="C65" s="38">
        <f t="shared" si="3"/>
        <v>10539.340436768598</v>
      </c>
      <c r="D65" s="38">
        <f t="shared" si="2"/>
        <v>-103.39456032837552</v>
      </c>
      <c r="E65" s="38"/>
      <c r="F65" s="38">
        <f>B2*((1+('Subvencija stambenih kredita'!C5/12))^('Subvencija stambenih kredita'!C8*12-A65)-1)/(((1+('Subvencija stambenih kredita'!C5/12))^('Subvencija stambenih kredita'!C8*12-A65))*((1+('Subvencija stambenih kredita'!C5/12))-1))</f>
        <v>-41950.346105817211</v>
      </c>
      <c r="G65" s="38"/>
      <c r="H65" s="38"/>
      <c r="I65" s="38"/>
      <c r="J65" s="38"/>
      <c r="K65" s="38"/>
    </row>
    <row r="66" spans="1:11" x14ac:dyDescent="0.25">
      <c r="A66" s="41">
        <f t="shared" si="0"/>
        <v>65</v>
      </c>
      <c r="B66" s="38">
        <f t="shared" si="1"/>
        <v>10435.945876440222</v>
      </c>
      <c r="C66" s="38">
        <f t="shared" si="3"/>
        <v>10574.032432371954</v>
      </c>
      <c r="D66" s="38">
        <f t="shared" si="2"/>
        <v>-138.08655593173171</v>
      </c>
      <c r="E66" s="38"/>
      <c r="F66" s="38">
        <f>B2*((1+('Subvencija stambenih kredita'!C5/12))^('Subvencija stambenih kredita'!C8*12-A66)-1)/(((1+('Subvencija stambenih kredita'!C5/12))^('Subvencija stambenih kredita'!C8*12-A66))*((1+('Subvencija stambenih kredita'!C5/12))-1))</f>
        <v>-52524.378538189165</v>
      </c>
      <c r="G66" s="38"/>
      <c r="H66" s="38"/>
      <c r="I66" s="38"/>
      <c r="J66" s="38"/>
      <c r="K66" s="38"/>
    </row>
    <row r="67" spans="1:11" x14ac:dyDescent="0.25">
      <c r="A67" s="41">
        <f t="shared" si="0"/>
        <v>66</v>
      </c>
      <c r="B67" s="38">
        <f t="shared" si="1"/>
        <v>10435.945876440222</v>
      </c>
      <c r="C67" s="38">
        <f t="shared" si="3"/>
        <v>10608.838622461692</v>
      </c>
      <c r="D67" s="38">
        <f t="shared" si="2"/>
        <v>-172.89274602146907</v>
      </c>
      <c r="E67" s="38"/>
      <c r="F67" s="38">
        <f>B2*((1+('Subvencija stambenih kredita'!C5/12))^('Subvencija stambenih kredita'!C8*12-A67)-1)/(((1+('Subvencija stambenih kredita'!C5/12))^('Subvencija stambenih kredita'!C8*12-A67))*((1+('Subvencija stambenih kredita'!C5/12))-1))</f>
        <v>-63133.217160650856</v>
      </c>
      <c r="G67" s="38"/>
      <c r="H67" s="38"/>
      <c r="I67" s="38"/>
      <c r="J67" s="38"/>
      <c r="K67" s="38"/>
    </row>
    <row r="68" spans="1:11" x14ac:dyDescent="0.25">
      <c r="A68" s="41">
        <f t="shared" ref="A68:A97" si="4">A67+1</f>
        <v>67</v>
      </c>
      <c r="B68" s="38">
        <f t="shared" ref="B68:B97" si="5">B67</f>
        <v>10435.945876440222</v>
      </c>
      <c r="C68" s="38">
        <f t="shared" si="3"/>
        <v>10643.759382927463</v>
      </c>
      <c r="D68" s="38">
        <f t="shared" ref="D68:D97" si="6">B68-C68</f>
        <v>-207.81350648724037</v>
      </c>
      <c r="E68" s="38"/>
      <c r="F68" s="38">
        <f>B2*((1+('Subvencija stambenih kredita'!C5/12))^('Subvencija stambenih kredita'!C8*12-A68)-1)/(((1+('Subvencija stambenih kredita'!C5/12))^('Subvencija stambenih kredita'!C8*12-A68))*((1+('Subvencija stambenih kredita'!C5/12))-1))</f>
        <v>-73776.976543578319</v>
      </c>
      <c r="G68" s="38"/>
      <c r="H68" s="38"/>
      <c r="I68" s="38"/>
      <c r="J68" s="38"/>
      <c r="K68" s="38"/>
    </row>
    <row r="69" spans="1:11" x14ac:dyDescent="0.25">
      <c r="A69" s="41">
        <f t="shared" si="4"/>
        <v>68</v>
      </c>
      <c r="B69" s="38">
        <f t="shared" si="5"/>
        <v>10435.945876440222</v>
      </c>
      <c r="C69" s="38">
        <f t="shared" si="3"/>
        <v>10678.795090896703</v>
      </c>
      <c r="D69" s="38">
        <f t="shared" si="6"/>
        <v>-242.84921445648069</v>
      </c>
      <c r="E69" s="38"/>
      <c r="F69" s="38">
        <f>B2*((1+('Subvencija stambenih kredita'!C5/12))^('Subvencija stambenih kredita'!C8*12-A69)-1)/(((1+('Subvencija stambenih kredita'!C5/12))^('Subvencija stambenih kredita'!C8*12-A69))*((1+('Subvencija stambenih kredita'!C5/12))-1))</f>
        <v>-84455.771634475022</v>
      </c>
      <c r="G69" s="38"/>
      <c r="H69" s="38"/>
      <c r="I69" s="38"/>
      <c r="J69" s="38"/>
      <c r="K69" s="38"/>
    </row>
    <row r="70" spans="1:11" x14ac:dyDescent="0.25">
      <c r="A70" s="41">
        <f t="shared" si="4"/>
        <v>69</v>
      </c>
      <c r="B70" s="38">
        <f t="shared" si="5"/>
        <v>10435.945876440222</v>
      </c>
      <c r="C70" s="38">
        <f t="shared" ref="C70:C97" si="7">F69-F70</f>
        <v>10713.946124737107</v>
      </c>
      <c r="D70" s="38">
        <f t="shared" si="6"/>
        <v>-278.00024829688482</v>
      </c>
      <c r="E70" s="38"/>
      <c r="F70" s="38">
        <f>B2*((1+('Subvencija stambenih kredita'!C5/12))^('Subvencija stambenih kredita'!C8*12-A70)-1)/(((1+('Subvencija stambenih kredita'!C5/12))^('Subvencija stambenih kredita'!C8*12-A70))*((1+('Subvencija stambenih kredita'!C5/12))-1))</f>
        <v>-95169.71775921213</v>
      </c>
      <c r="G70" s="38"/>
      <c r="H70" s="38"/>
      <c r="I70" s="38"/>
      <c r="J70" s="38"/>
      <c r="K70" s="38"/>
    </row>
    <row r="71" spans="1:11" x14ac:dyDescent="0.25">
      <c r="A71" s="41">
        <f t="shared" si="4"/>
        <v>70</v>
      </c>
      <c r="B71" s="38">
        <f t="shared" si="5"/>
        <v>10435.945876440222</v>
      </c>
      <c r="C71" s="38">
        <f t="shared" si="7"/>
        <v>10749.212864064655</v>
      </c>
      <c r="D71" s="38">
        <f t="shared" si="6"/>
        <v>-313.26698762443266</v>
      </c>
      <c r="E71" s="38"/>
      <c r="F71" s="38">
        <f>B2*((1+('Subvencija stambenih kredita'!C5/12))^('Subvencija stambenih kredita'!C8*12-A71)-1)/(((1+('Subvencija stambenih kredita'!C5/12))^('Subvencija stambenih kredita'!C8*12-A71))*((1+('Subvencija stambenih kredita'!C5/12))-1))</f>
        <v>-105918.93062327678</v>
      </c>
      <c r="G71" s="38"/>
      <c r="H71" s="38"/>
      <c r="I71" s="38"/>
      <c r="J71" s="38"/>
      <c r="K71" s="38"/>
    </row>
    <row r="72" spans="1:11" x14ac:dyDescent="0.25">
      <c r="A72" s="41">
        <f t="shared" si="4"/>
        <v>71</v>
      </c>
      <c r="B72" s="38">
        <f t="shared" si="5"/>
        <v>10435.945876440222</v>
      </c>
      <c r="C72" s="38">
        <f t="shared" si="7"/>
        <v>10784.595689741094</v>
      </c>
      <c r="D72" s="38">
        <f t="shared" si="6"/>
        <v>-348.64981330087176</v>
      </c>
      <c r="E72" s="38"/>
      <c r="F72" s="38">
        <f>B2*((1+('Subvencija stambenih kredita'!C5/12))^('Subvencija stambenih kredita'!C8*12-A72)-1)/(((1+('Subvencija stambenih kredita'!C5/12))^('Subvencija stambenih kredita'!C8*12-A72))*((1+('Subvencija stambenih kredita'!C5/12))-1))</f>
        <v>-116703.52631301788</v>
      </c>
      <c r="G72" s="38"/>
      <c r="H72" s="38"/>
      <c r="I72" s="38"/>
      <c r="J72" s="38"/>
      <c r="K72" s="38"/>
    </row>
    <row r="73" spans="1:11" x14ac:dyDescent="0.25">
      <c r="A73" s="41">
        <f t="shared" si="4"/>
        <v>72</v>
      </c>
      <c r="B73" s="38">
        <f t="shared" si="5"/>
        <v>10435.945876440222</v>
      </c>
      <c r="C73" s="38">
        <f t="shared" si="7"/>
        <v>10820.09498388863</v>
      </c>
      <c r="D73" s="38">
        <f t="shared" si="6"/>
        <v>-384.14910744840745</v>
      </c>
      <c r="E73" s="38"/>
      <c r="F73" s="38">
        <f>B2*((1+('Subvencija stambenih kredita'!C5/12))^('Subvencija stambenih kredita'!C8*12-A73)-1)/(((1+('Subvencija stambenih kredita'!C5/12))^('Subvencija stambenih kredita'!C8*12-A73))*((1+('Subvencija stambenih kredita'!C5/12))-1))</f>
        <v>-127523.62129690651</v>
      </c>
      <c r="G73" s="38">
        <f>SUM(D2:D73)</f>
        <v>56507.48180678951</v>
      </c>
      <c r="H73" s="38"/>
      <c r="I73" s="38"/>
      <c r="J73" s="38"/>
      <c r="K73" s="38"/>
    </row>
    <row r="74" spans="1:11" x14ac:dyDescent="0.25">
      <c r="A74" s="41">
        <f t="shared" si="4"/>
        <v>73</v>
      </c>
      <c r="B74" s="38">
        <f t="shared" si="5"/>
        <v>10435.945876440222</v>
      </c>
      <c r="C74" s="38">
        <f t="shared" si="7"/>
        <v>10855.711129875868</v>
      </c>
      <c r="D74" s="38">
        <f t="shared" si="6"/>
        <v>-419.76525343564572</v>
      </c>
      <c r="E74" s="38"/>
      <c r="F74" s="38">
        <f>B2*((1+('Subvencija stambenih kredita'!C5/12))^('Subvencija stambenih kredita'!C8*12-A74)-1)/(((1+('Subvencija stambenih kredita'!C5/12))^('Subvencija stambenih kredita'!C8*12-A74))*((1+('Subvencija stambenih kredita'!C5/12))-1))</f>
        <v>-138379.33242678238</v>
      </c>
      <c r="G74" s="38"/>
      <c r="H74" s="38"/>
      <c r="I74" s="38"/>
      <c r="J74" s="38"/>
      <c r="K74" s="38"/>
    </row>
    <row r="75" spans="1:11" x14ac:dyDescent="0.25">
      <c r="A75" s="41">
        <f t="shared" si="4"/>
        <v>74</v>
      </c>
      <c r="B75" s="38">
        <f t="shared" si="5"/>
        <v>10435.945876440222</v>
      </c>
      <c r="C75" s="38">
        <f t="shared" si="7"/>
        <v>10891.444512344635</v>
      </c>
      <c r="D75" s="38">
        <f t="shared" si="6"/>
        <v>-455.49863590441237</v>
      </c>
      <c r="E75" s="38"/>
      <c r="F75" s="38">
        <f>B2*((1+('Subvencija stambenih kredita'!C5/12))^('Subvencija stambenih kredita'!C8*12-A75)-1)/(((1+('Subvencija stambenih kredita'!C5/12))^('Subvencija stambenih kredita'!C8*12-A75))*((1+('Subvencija stambenih kredita'!C5/12))-1))</f>
        <v>-149270.77693912701</v>
      </c>
      <c r="G75" s="38"/>
      <c r="H75" s="38"/>
      <c r="I75" s="38"/>
      <c r="J75" s="38"/>
      <c r="K75" s="38"/>
    </row>
    <row r="76" spans="1:11" x14ac:dyDescent="0.25">
      <c r="A76" s="41">
        <f t="shared" si="4"/>
        <v>75</v>
      </c>
      <c r="B76" s="38">
        <f t="shared" si="5"/>
        <v>10435.945876440222</v>
      </c>
      <c r="C76" s="38">
        <f t="shared" si="7"/>
        <v>10927.295517198567</v>
      </c>
      <c r="D76" s="38">
        <f t="shared" si="6"/>
        <v>-491.34964075834432</v>
      </c>
      <c r="E76" s="38"/>
      <c r="F76" s="38">
        <f>B2*((1+('Subvencija stambenih kredita'!C5/12))^('Subvencija stambenih kredita'!C8*12-A76)-1)/(((1+('Subvencija stambenih kredita'!C5/12))^('Subvencija stambenih kredita'!C8*12-A76))*((1+('Subvencija stambenih kredita'!C5/12))-1))</f>
        <v>-160198.07245632558</v>
      </c>
      <c r="G76" s="38"/>
      <c r="H76" s="38"/>
      <c r="I76" s="38"/>
      <c r="J76" s="38"/>
      <c r="K76" s="38"/>
    </row>
    <row r="77" spans="1:11" x14ac:dyDescent="0.25">
      <c r="A77" s="41">
        <f t="shared" si="4"/>
        <v>76</v>
      </c>
      <c r="B77" s="38">
        <f t="shared" si="5"/>
        <v>10435.945876440222</v>
      </c>
      <c r="C77" s="38">
        <f t="shared" si="7"/>
        <v>10963.264531609428</v>
      </c>
      <c r="D77" s="38">
        <f t="shared" si="6"/>
        <v>-527.31865516920516</v>
      </c>
      <c r="E77" s="38"/>
      <c r="F77" s="38">
        <f>B2*((1+('Subvencija stambenih kredita'!C5/12))^('Subvencija stambenih kredita'!C8*12-A77)-1)/(((1+('Subvencija stambenih kredita'!C5/12))^('Subvencija stambenih kredita'!C8*12-A77))*((1+('Subvencija stambenih kredita'!C5/12))-1))</f>
        <v>-171161.33698793501</v>
      </c>
      <c r="G77" s="38"/>
      <c r="H77" s="38"/>
      <c r="I77" s="38"/>
      <c r="J77" s="38"/>
      <c r="K77" s="38"/>
    </row>
    <row r="78" spans="1:11" x14ac:dyDescent="0.25">
      <c r="A78" s="41">
        <f t="shared" si="4"/>
        <v>77</v>
      </c>
      <c r="B78" s="38">
        <f t="shared" si="5"/>
        <v>10435.945876440222</v>
      </c>
      <c r="C78" s="38">
        <f t="shared" si="7"/>
        <v>10999.351944025664</v>
      </c>
      <c r="D78" s="38">
        <f t="shared" si="6"/>
        <v>-563.40606758544163</v>
      </c>
      <c r="E78" s="38"/>
      <c r="F78" s="38">
        <f>B2*((1+('Subvencija stambenih kredita'!C5/12))^('Subvencija stambenih kredita'!C8*12-A78)-1)/(((1+('Subvencija stambenih kredita'!C5/12))^('Subvencija stambenih kredita'!C8*12-A78))*((1+('Subvencija stambenih kredita'!C5/12))-1))</f>
        <v>-182160.68893196067</v>
      </c>
      <c r="G78" s="38"/>
      <c r="H78" s="38"/>
      <c r="I78" s="38"/>
      <c r="J78" s="38"/>
      <c r="K78" s="38"/>
    </row>
    <row r="79" spans="1:11" x14ac:dyDescent="0.25">
      <c r="A79" s="41">
        <f t="shared" si="4"/>
        <v>78</v>
      </c>
      <c r="B79" s="38">
        <f t="shared" si="5"/>
        <v>10435.945876440222</v>
      </c>
      <c r="C79" s="38">
        <f t="shared" si="7"/>
        <v>11035.558144174633</v>
      </c>
      <c r="D79" s="38">
        <f t="shared" si="6"/>
        <v>-599.61226773441012</v>
      </c>
      <c r="E79" s="38"/>
      <c r="F79" s="38">
        <f>B2*((1+('Subvencija stambenih kredita'!C5/12))^('Subvencija stambenih kredita'!C8*12-A79)-1)/(((1+('Subvencija stambenih kredita'!C5/12))^('Subvencija stambenih kredita'!C8*12-A79))*((1+('Subvencija stambenih kredita'!C5/12))-1))</f>
        <v>-193196.2470761353</v>
      </c>
      <c r="G79" s="38"/>
      <c r="H79" s="38"/>
      <c r="I79" s="38"/>
      <c r="J79" s="38"/>
      <c r="K79" s="38"/>
    </row>
    <row r="80" spans="1:11" x14ac:dyDescent="0.25">
      <c r="A80" s="41">
        <f t="shared" si="4"/>
        <v>79</v>
      </c>
      <c r="B80" s="38">
        <f t="shared" si="5"/>
        <v>10435.945876440222</v>
      </c>
      <c r="C80" s="38">
        <f t="shared" si="7"/>
        <v>11071.883523065393</v>
      </c>
      <c r="D80" s="38">
        <f t="shared" si="6"/>
        <v>-635.9376466251706</v>
      </c>
      <c r="E80" s="38"/>
      <c r="F80" s="38">
        <f>B2*((1+('Subvencija stambenih kredita'!C5/12))^('Subvencija stambenih kredita'!C8*12-A80)-1)/(((1+('Subvencija stambenih kredita'!C5/12))^('Subvencija stambenih kredita'!C8*12-A80))*((1+('Subvencija stambenih kredita'!C5/12))-1))</f>
        <v>-204268.1305992007</v>
      </c>
      <c r="G80" s="38"/>
      <c r="H80" s="38"/>
      <c r="I80" s="38"/>
      <c r="J80" s="38"/>
      <c r="K80" s="38"/>
    </row>
    <row r="81" spans="1:11" x14ac:dyDescent="0.25">
      <c r="A81" s="41">
        <f t="shared" si="4"/>
        <v>80</v>
      </c>
      <c r="B81" s="38">
        <f t="shared" si="5"/>
        <v>10435.945876440222</v>
      </c>
      <c r="C81" s="38">
        <f t="shared" si="7"/>
        <v>11108.328472997004</v>
      </c>
      <c r="D81" s="38">
        <f t="shared" si="6"/>
        <v>-672.38259655678121</v>
      </c>
      <c r="E81" s="38"/>
      <c r="F81" s="38">
        <f>B2*((1+('Subvencija stambenih kredita'!C5/12))^('Subvencija stambenih kredita'!C8*12-A81)-1)/(((1+('Subvencija stambenih kredita'!C5/12))^('Subvencija stambenih kredita'!C8*12-A81))*((1+('Subvencija stambenih kredita'!C5/12))-1))</f>
        <v>-215376.4590721977</v>
      </c>
      <c r="G81" s="38"/>
      <c r="H81" s="38"/>
      <c r="I81" s="38"/>
      <c r="J81" s="38"/>
      <c r="K81" s="38"/>
    </row>
    <row r="82" spans="1:11" x14ac:dyDescent="0.25">
      <c r="A82" s="41">
        <f t="shared" si="4"/>
        <v>81</v>
      </c>
      <c r="B82" s="38">
        <f t="shared" si="5"/>
        <v>10435.945876440222</v>
      </c>
      <c r="C82" s="38">
        <f t="shared" si="7"/>
        <v>11144.893387552816</v>
      </c>
      <c r="D82" s="38">
        <f t="shared" si="6"/>
        <v>-708.94751111259393</v>
      </c>
      <c r="E82" s="38"/>
      <c r="F82" s="38">
        <f>B2*((1+('Subvencija stambenih kredita'!C5/12))^('Subvencija stambenih kredita'!C8*12-A82)-1)/(((1+('Subvencija stambenih kredita'!C5/12))^('Subvencija stambenih kredita'!C8*12-A82))*((1+('Subvencija stambenih kredita'!C5/12))-1))</f>
        <v>-226521.35245975052</v>
      </c>
      <c r="G82" s="38"/>
      <c r="H82" s="38"/>
      <c r="I82" s="38"/>
      <c r="J82" s="38"/>
      <c r="K82" s="38"/>
    </row>
    <row r="83" spans="1:11" x14ac:dyDescent="0.25">
      <c r="A83" s="41">
        <f t="shared" si="4"/>
        <v>82</v>
      </c>
      <c r="B83" s="38">
        <f t="shared" si="5"/>
        <v>10435.945876440222</v>
      </c>
      <c r="C83" s="38">
        <f t="shared" si="7"/>
        <v>11181.578661620384</v>
      </c>
      <c r="D83" s="38">
        <f t="shared" si="6"/>
        <v>-745.63278518016159</v>
      </c>
      <c r="E83" s="38"/>
      <c r="F83" s="38">
        <f>B2*((1+('Subvencija stambenih kredita'!C5/12))^('Subvencija stambenih kredita'!C8*12-A83)-1)/(((1+('Subvencija stambenih kredita'!C5/12))^('Subvencija stambenih kredita'!C8*12-A83))*((1+('Subvencija stambenih kredita'!C5/12))-1))</f>
        <v>-237702.9311213709</v>
      </c>
      <c r="G83" s="38"/>
      <c r="H83" s="38"/>
      <c r="I83" s="38"/>
      <c r="J83" s="38"/>
      <c r="K83" s="38"/>
    </row>
    <row r="84" spans="1:11" x14ac:dyDescent="0.25">
      <c r="A84" s="41">
        <f t="shared" si="4"/>
        <v>83</v>
      </c>
      <c r="B84" s="38">
        <f t="shared" si="5"/>
        <v>10435.945876440222</v>
      </c>
      <c r="C84" s="38">
        <f t="shared" si="7"/>
        <v>11218.384691381332</v>
      </c>
      <c r="D84" s="38">
        <f t="shared" si="6"/>
        <v>-782.43881494110974</v>
      </c>
      <c r="E84" s="38"/>
      <c r="F84" s="38">
        <f>B2*((1+('Subvencija stambenih kredita'!C5/12))^('Subvencija stambenih kredita'!C8*12-A84)-1)/(((1+('Subvencija stambenih kredita'!C5/12))^('Subvencija stambenih kredita'!C8*12-A84))*((1+('Subvencija stambenih kredita'!C5/12))-1))</f>
        <v>-248921.31581275223</v>
      </c>
      <c r="G84" s="38"/>
      <c r="H84" s="38"/>
      <c r="I84" s="38"/>
      <c r="J84" s="38"/>
      <c r="K84" s="38"/>
    </row>
    <row r="85" spans="1:11" x14ac:dyDescent="0.25">
      <c r="A85" s="41">
        <f t="shared" si="4"/>
        <v>84</v>
      </c>
      <c r="B85" s="38">
        <f t="shared" si="5"/>
        <v>10435.945876440222</v>
      </c>
      <c r="C85" s="38">
        <f t="shared" si="7"/>
        <v>11255.31187432463</v>
      </c>
      <c r="D85" s="38">
        <f t="shared" si="6"/>
        <v>-819.36599788440799</v>
      </c>
      <c r="E85" s="38"/>
      <c r="F85" s="38">
        <f>B2*((1+('Subvencija stambenih kredita'!C5/12))^('Subvencija stambenih kredita'!C8*12-A85)-1)/(((1+('Subvencija stambenih kredita'!C5/12))^('Subvencija stambenih kredita'!C8*12-A85))*((1+('Subvencija stambenih kredita'!C5/12))-1))</f>
        <v>-260176.62768707686</v>
      </c>
      <c r="G85" s="38">
        <f>SUM(D2:D85)</f>
        <v>49085.825933901826</v>
      </c>
      <c r="H85" s="38"/>
      <c r="I85" s="38"/>
      <c r="J85" s="38"/>
      <c r="K85" s="38"/>
    </row>
    <row r="86" spans="1:11" x14ac:dyDescent="0.25">
      <c r="A86" s="41">
        <f t="shared" si="4"/>
        <v>85</v>
      </c>
      <c r="B86" s="38">
        <f t="shared" si="5"/>
        <v>10435.945876440222</v>
      </c>
      <c r="C86" s="38">
        <f t="shared" si="7"/>
        <v>11292.360609243158</v>
      </c>
      <c r="D86" s="38">
        <f t="shared" si="6"/>
        <v>-856.41473280293576</v>
      </c>
      <c r="E86" s="38"/>
      <c r="F86" s="38">
        <f>B2*((1+('Subvencija stambenih kredita'!C5/12))^('Subvencija stambenih kredita'!C8*12-A86)-1)/(((1+('Subvencija stambenih kredita'!C5/12))^('Subvencija stambenih kredita'!C8*12-A86))*((1+('Subvencija stambenih kredita'!C5/12))-1))</f>
        <v>-271468.98829632002</v>
      </c>
      <c r="G86" s="38"/>
      <c r="H86" s="38"/>
      <c r="I86" s="38"/>
      <c r="J86" s="38"/>
      <c r="K86" s="38"/>
    </row>
    <row r="87" spans="1:11" x14ac:dyDescent="0.25">
      <c r="A87" s="41">
        <f t="shared" si="4"/>
        <v>86</v>
      </c>
      <c r="B87" s="38">
        <f t="shared" si="5"/>
        <v>10435.945876440222</v>
      </c>
      <c r="C87" s="38">
        <f t="shared" si="7"/>
        <v>11329.531296249595</v>
      </c>
      <c r="D87" s="38">
        <f t="shared" si="6"/>
        <v>-893.58541980937298</v>
      </c>
      <c r="E87" s="38"/>
      <c r="F87" s="38">
        <f>B2*((1+('Subvencija stambenih kredita'!C5/12))^('Subvencija stambenih kredita'!C8*12-A87)-1)/(((1+('Subvencija stambenih kredita'!C5/12))^('Subvencija stambenih kredita'!C8*12-A87))*((1+('Subvencija stambenih kredita'!C5/12))-1))</f>
        <v>-282798.51959256962</v>
      </c>
      <c r="G87" s="38"/>
      <c r="H87" s="38"/>
      <c r="I87" s="38"/>
      <c r="J87" s="38"/>
      <c r="K87" s="38"/>
    </row>
    <row r="88" spans="1:11" x14ac:dyDescent="0.25">
      <c r="A88" s="41">
        <f t="shared" si="4"/>
        <v>87</v>
      </c>
      <c r="B88" s="38">
        <f t="shared" si="5"/>
        <v>10435.945876440222</v>
      </c>
      <c r="C88" s="38">
        <f t="shared" si="7"/>
        <v>11366.824336764927</v>
      </c>
      <c r="D88" s="38">
        <f t="shared" si="6"/>
        <v>-930.87846032470406</v>
      </c>
      <c r="E88" s="38"/>
      <c r="F88" s="38">
        <f>B2*((1+('Subvencija stambenih kredita'!C5/12))^('Subvencija stambenih kredita'!C8*12-A88)-1)/(((1+('Subvencija stambenih kredita'!C5/12))^('Subvencija stambenih kredita'!C8*12-A88))*((1+('Subvencija stambenih kredita'!C5/12))-1))</f>
        <v>-294165.34392933454</v>
      </c>
      <c r="G88" s="38"/>
      <c r="H88" s="38"/>
      <c r="I88" s="38"/>
      <c r="J88" s="38"/>
      <c r="K88" s="38"/>
    </row>
    <row r="89" spans="1:11" x14ac:dyDescent="0.25">
      <c r="A89" s="41">
        <f t="shared" si="4"/>
        <v>88</v>
      </c>
      <c r="B89" s="38">
        <f t="shared" si="5"/>
        <v>10435.945876440222</v>
      </c>
      <c r="C89" s="38">
        <f t="shared" si="7"/>
        <v>11404.240133542684</v>
      </c>
      <c r="D89" s="38">
        <f t="shared" si="6"/>
        <v>-968.29425710246142</v>
      </c>
      <c r="E89" s="38"/>
      <c r="F89" s="38">
        <f>B2*((1+('Subvencija stambenih kredita'!C5/12))^('Subvencija stambenih kredita'!C8*12-A89)-1)/(((1+('Subvencija stambenih kredita'!C5/12))^('Subvencija stambenih kredita'!C8*12-A89))*((1+('Subvencija stambenih kredita'!C5/12))-1))</f>
        <v>-305569.58406287723</v>
      </c>
      <c r="G89" s="38"/>
      <c r="H89" s="38"/>
      <c r="I89" s="38"/>
      <c r="J89" s="38"/>
      <c r="K89" s="38"/>
    </row>
    <row r="90" spans="1:11" x14ac:dyDescent="0.25">
      <c r="A90" s="41">
        <f t="shared" si="4"/>
        <v>89</v>
      </c>
      <c r="B90" s="38">
        <f t="shared" si="5"/>
        <v>10435.945876440222</v>
      </c>
      <c r="C90" s="38">
        <f t="shared" si="7"/>
        <v>11441.779090646829</v>
      </c>
      <c r="D90" s="38">
        <f t="shared" si="6"/>
        <v>-1005.8332142066065</v>
      </c>
      <c r="E90" s="38"/>
      <c r="F90" s="38">
        <f>B2*((1+('Subvencija stambenih kredita'!C5/12))^('Subvencija stambenih kredita'!C8*12-A90)-1)/(((1+('Subvencija stambenih kredita'!C5/12))^('Subvencija stambenih kredita'!C8*12-A90))*((1+('Subvencija stambenih kredita'!C5/12))-1))</f>
        <v>-317011.36315352406</v>
      </c>
      <c r="G90" s="38"/>
      <c r="H90" s="38"/>
      <c r="I90" s="38"/>
      <c r="J90" s="38"/>
      <c r="K90" s="38"/>
    </row>
    <row r="91" spans="1:11" x14ac:dyDescent="0.25">
      <c r="A91" s="41">
        <f t="shared" si="4"/>
        <v>90</v>
      </c>
      <c r="B91" s="38">
        <f t="shared" si="5"/>
        <v>10435.945876440222</v>
      </c>
      <c r="C91" s="38">
        <f t="shared" si="7"/>
        <v>11479.441613486968</v>
      </c>
      <c r="D91" s="38">
        <f t="shared" si="6"/>
        <v>-1043.4957370467455</v>
      </c>
      <c r="E91" s="38"/>
      <c r="F91" s="38">
        <f>B2*((1+('Subvencija stambenih kredita'!C5/12))^('Subvencija stambenih kredita'!C8*12-A91)-1)/(((1+('Subvencija stambenih kredita'!C5/12))^('Subvencija stambenih kredita'!C8*12-A91))*((1+('Subvencija stambenih kredita'!C5/12))-1))</f>
        <v>-328490.80476701102</v>
      </c>
      <c r="G91" s="38"/>
      <c r="H91" s="38"/>
      <c r="I91" s="38"/>
      <c r="J91" s="38"/>
      <c r="K91" s="38"/>
    </row>
    <row r="92" spans="1:11" x14ac:dyDescent="0.25">
      <c r="A92" s="41">
        <f t="shared" si="4"/>
        <v>91</v>
      </c>
      <c r="B92" s="38">
        <f t="shared" si="5"/>
        <v>10435.945876440222</v>
      </c>
      <c r="C92" s="38">
        <f t="shared" si="7"/>
        <v>11517.22810879926</v>
      </c>
      <c r="D92" s="38">
        <f t="shared" si="6"/>
        <v>-1081.2822323590372</v>
      </c>
      <c r="E92" s="38"/>
      <c r="F92" s="38">
        <f>B2*((1+('Subvencija stambenih kredita'!C5/12))^('Subvencija stambenih kredita'!C8*12-A92)-1)/(((1+('Subvencija stambenih kredita'!C5/12))^('Subvencija stambenih kredita'!C8*12-A92))*((1+('Subvencija stambenih kredita'!C5/12))-1))</f>
        <v>-340008.03287581028</v>
      </c>
      <c r="G92" s="38"/>
      <c r="H92" s="38"/>
      <c r="I92" s="38"/>
      <c r="J92" s="38"/>
      <c r="K92" s="38"/>
    </row>
    <row r="93" spans="1:11" x14ac:dyDescent="0.25">
      <c r="A93" s="41">
        <f t="shared" si="4"/>
        <v>92</v>
      </c>
      <c r="B93" s="38">
        <f t="shared" si="5"/>
        <v>10435.945876440222</v>
      </c>
      <c r="C93" s="38">
        <f t="shared" si="7"/>
        <v>11555.138984656602</v>
      </c>
      <c r="D93" s="38">
        <f t="shared" si="6"/>
        <v>-1119.1931082163792</v>
      </c>
      <c r="E93" s="38"/>
      <c r="F93" s="38">
        <f>B2*((1+('Subvencija stambenih kredita'!C5/12))^('Subvencija stambenih kredita'!C8*12-A93)-1)/(((1+('Subvencija stambenih kredita'!C5/12))^('Subvencija stambenih kredita'!C8*12-A93))*((1+('Subvencija stambenih kredita'!C5/12))-1))</f>
        <v>-351563.17186046689</v>
      </c>
      <c r="G93" s="38"/>
      <c r="H93" s="38"/>
      <c r="I93" s="38"/>
      <c r="J93" s="38"/>
      <c r="K93" s="38"/>
    </row>
    <row r="94" spans="1:11" x14ac:dyDescent="0.25">
      <c r="A94" s="41">
        <f t="shared" si="4"/>
        <v>93</v>
      </c>
      <c r="B94" s="38">
        <f t="shared" si="5"/>
        <v>10435.945876440222</v>
      </c>
      <c r="C94" s="38">
        <f t="shared" si="7"/>
        <v>11593.174650480796</v>
      </c>
      <c r="D94" s="38">
        <f t="shared" si="6"/>
        <v>-1157.2287740405736</v>
      </c>
      <c r="E94" s="38"/>
      <c r="F94" s="38">
        <f>B2*((1+('Subvencija stambenih kredita'!C5/12))^('Subvencija stambenih kredita'!C8*12-A94)-1)/(((1+('Subvencija stambenih kredita'!C5/12))^('Subvencija stambenih kredita'!C8*12-A94))*((1+('Subvencija stambenih kredita'!C5/12))-1))</f>
        <v>-363156.34651094768</v>
      </c>
      <c r="G94" s="38"/>
      <c r="H94" s="38"/>
      <c r="I94" s="38"/>
      <c r="J94" s="38"/>
      <c r="K94" s="38"/>
    </row>
    <row r="95" spans="1:11" x14ac:dyDescent="0.25">
      <c r="A95" s="41">
        <f t="shared" si="4"/>
        <v>94</v>
      </c>
      <c r="B95" s="38">
        <f t="shared" si="5"/>
        <v>10435.945876440222</v>
      </c>
      <c r="C95" s="38">
        <f t="shared" si="7"/>
        <v>11631.335517039581</v>
      </c>
      <c r="D95" s="38">
        <f t="shared" si="6"/>
        <v>-1195.3896405993582</v>
      </c>
      <c r="E95" s="38"/>
      <c r="F95" s="38">
        <f>B2*((1+('Subvencija stambenih kredita'!C5/12))^('Subvencija stambenih kredita'!C8*12-A95)-1)/(((1+('Subvencija stambenih kredita'!C5/12))^('Subvencija stambenih kredita'!C8*12-A95))*((1+('Subvencija stambenih kredita'!C5/12))-1))</f>
        <v>-374787.68202798726</v>
      </c>
      <c r="G95" s="38"/>
      <c r="H95" s="38"/>
      <c r="I95" s="38"/>
      <c r="J95" s="38"/>
      <c r="K95" s="38"/>
    </row>
    <row r="96" spans="1:11" x14ac:dyDescent="0.25">
      <c r="A96" s="41">
        <f t="shared" si="4"/>
        <v>95</v>
      </c>
      <c r="B96" s="38">
        <f t="shared" si="5"/>
        <v>10435.945876440222</v>
      </c>
      <c r="C96" s="38">
        <f t="shared" si="7"/>
        <v>11669.621996448026</v>
      </c>
      <c r="D96" s="38">
        <f t="shared" si="6"/>
        <v>-1233.6761200078035</v>
      </c>
      <c r="E96" s="38"/>
      <c r="F96" s="38">
        <f>B2*((1+('Subvencija stambenih kredita'!C5/12))^('Subvencija stambenih kredita'!C8*12-A96)-1)/(((1+('Subvencija stambenih kredita'!C5/12))^('Subvencija stambenih kredita'!C8*12-A96))*((1+('Subvencija stambenih kredita'!C5/12))-1))</f>
        <v>-386457.30402443529</v>
      </c>
      <c r="G96" s="38"/>
      <c r="H96" s="38"/>
      <c r="I96" s="38"/>
      <c r="J96" s="38"/>
      <c r="K96" s="38"/>
    </row>
    <row r="97" spans="1:11" x14ac:dyDescent="0.25">
      <c r="A97" s="41">
        <f t="shared" si="4"/>
        <v>96</v>
      </c>
      <c r="B97" s="38">
        <f t="shared" si="5"/>
        <v>10435.945876440222</v>
      </c>
      <c r="C97" s="38">
        <f t="shared" si="7"/>
        <v>11708.034502188733</v>
      </c>
      <c r="D97" s="38">
        <f t="shared" si="6"/>
        <v>-1272.0886257485108</v>
      </c>
      <c r="E97" s="38"/>
      <c r="F97" s="38">
        <f>B2*((1+('Subvencija stambenih kredita'!C5/12))^('Subvencija stambenih kredita'!C8*12-A97)-1)/(((1+('Subvencija stambenih kredita'!C5/12))^('Subvencija stambenih kredita'!C8*12-A97))*((1+('Subvencija stambenih kredita'!C5/12))-1))</f>
        <v>-398165.33852662402</v>
      </c>
      <c r="G97" s="38">
        <f>SUM(D2:D97)</f>
        <v>36328.465611637337</v>
      </c>
      <c r="H97" s="38"/>
      <c r="I97" s="38"/>
      <c r="J97" s="38"/>
      <c r="K97" s="38"/>
    </row>
    <row r="98" spans="1:11" x14ac:dyDescent="0.25">
      <c r="A98" s="41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x14ac:dyDescent="0.25">
      <c r="A99" s="41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x14ac:dyDescent="0.25">
      <c r="A100" s="41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x14ac:dyDescent="0.25">
      <c r="A101" s="41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x14ac:dyDescent="0.25">
      <c r="A102" s="41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x14ac:dyDescent="0.25">
      <c r="A105" s="41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x14ac:dyDescent="0.25">
      <c r="A106" s="41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x14ac:dyDescent="0.25">
      <c r="A107" s="41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x14ac:dyDescent="0.25">
      <c r="A108" s="41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x14ac:dyDescent="0.25">
      <c r="A109" s="41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x14ac:dyDescent="0.25">
      <c r="A110" s="41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x14ac:dyDescent="0.25">
      <c r="A111" s="41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x14ac:dyDescent="0.25">
      <c r="A112" s="41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J32" sqref="J32"/>
    </sheetView>
  </sheetViews>
  <sheetFormatPr defaultRowHeight="15" x14ac:dyDescent="0.25"/>
  <cols>
    <col min="1" max="1" width="7.42578125" customWidth="1"/>
    <col min="2" max="4" width="18.42578125" customWidth="1"/>
    <col min="5" max="5" width="3.28515625" customWidth="1"/>
    <col min="6" max="6" width="18.42578125" customWidth="1"/>
    <col min="7" max="7" width="14.42578125" customWidth="1"/>
    <col min="8" max="8" width="14.5703125" customWidth="1"/>
    <col min="9" max="9" width="15.140625" customWidth="1"/>
  </cols>
  <sheetData>
    <row r="1" spans="1:12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41"/>
      <c r="H1" s="39" t="s">
        <v>20</v>
      </c>
      <c r="I1" s="40">
        <f>'Subvencija stambenih kredita'!D3</f>
        <v>567357</v>
      </c>
      <c r="J1" s="41"/>
      <c r="K1" s="41"/>
      <c r="L1" s="41"/>
    </row>
    <row r="2" spans="1:12" x14ac:dyDescent="0.25">
      <c r="A2" s="41">
        <v>1</v>
      </c>
      <c r="B2" s="38">
        <f>'Subvencija stambenih kredita'!D9</f>
        <v>5730.741346820153</v>
      </c>
      <c r="C2" s="38">
        <f>I1-F2</f>
        <v>3863.1912218201905</v>
      </c>
      <c r="D2" s="38">
        <f>B2-C2</f>
        <v>1867.5501249999625</v>
      </c>
      <c r="E2" s="38"/>
      <c r="F2" s="38">
        <f>B2*((1+(I3/12))^(I2*12-A2)-1)/(((1+(I3/12))^(I2*12-A2))*((1+(I3/12))-1))</f>
        <v>563493.80877817981</v>
      </c>
      <c r="G2" s="41"/>
      <c r="H2" s="40" t="s">
        <v>21</v>
      </c>
      <c r="I2" s="42">
        <f>'Subvencija stambenih kredita'!D8</f>
        <v>10</v>
      </c>
      <c r="J2" s="41"/>
      <c r="K2" s="41"/>
      <c r="L2" s="41"/>
    </row>
    <row r="3" spans="1:12" x14ac:dyDescent="0.25">
      <c r="A3" s="41">
        <f>A2+1</f>
        <v>2</v>
      </c>
      <c r="B3" s="38">
        <f>B2</f>
        <v>5730.741346820153</v>
      </c>
      <c r="C3" s="38">
        <f>F2-F3</f>
        <v>3875.907559592044</v>
      </c>
      <c r="D3" s="38">
        <f>B3-C3</f>
        <v>1854.833787228109</v>
      </c>
      <c r="E3" s="38"/>
      <c r="F3" s="38">
        <f>B2*((1+(I3/12))^(I2*12-A3)-1)/(((1+(I3/12))^(I2*12-A3))*((1+(I3/12))-1))</f>
        <v>559617.90121858777</v>
      </c>
      <c r="G3" s="41"/>
      <c r="H3" s="38" t="s">
        <v>22</v>
      </c>
      <c r="I3" s="43">
        <f>'Subvencija stambenih kredita'!C5</f>
        <v>3.95E-2</v>
      </c>
      <c r="J3" s="41"/>
      <c r="K3" s="41"/>
      <c r="L3" s="41"/>
    </row>
    <row r="4" spans="1:12" x14ac:dyDescent="0.25">
      <c r="A4" s="41">
        <f t="shared" ref="A4:A67" si="0">A3+1</f>
        <v>3</v>
      </c>
      <c r="B4" s="38">
        <f t="shared" ref="B4:B67" si="1">B3</f>
        <v>5730.741346820153</v>
      </c>
      <c r="C4" s="38">
        <f>F3-F4</f>
        <v>3888.6657553088153</v>
      </c>
      <c r="D4" s="38">
        <f t="shared" ref="D4:D67" si="2">B4-C4</f>
        <v>1842.0755915113377</v>
      </c>
      <c r="E4" s="38"/>
      <c r="F4" s="38">
        <f>B2*((1+(I3/12))^(I2*12-A4)-1)/(((1+(I3/12))^(I2*12-A4))*((1+(I3/12))-1))</f>
        <v>555729.23546327895</v>
      </c>
      <c r="G4" s="41"/>
      <c r="H4" s="41"/>
      <c r="I4" s="41"/>
      <c r="J4" s="41"/>
      <c r="K4" s="41"/>
      <c r="L4" s="41"/>
    </row>
    <row r="5" spans="1:12" x14ac:dyDescent="0.25">
      <c r="A5" s="41">
        <f t="shared" si="0"/>
        <v>4</v>
      </c>
      <c r="B5" s="38">
        <f t="shared" si="1"/>
        <v>5730.741346820153</v>
      </c>
      <c r="C5" s="38">
        <f>F4-F5</f>
        <v>3901.4659467537422</v>
      </c>
      <c r="D5" s="38">
        <f t="shared" si="2"/>
        <v>1829.2754000664108</v>
      </c>
      <c r="E5" s="38"/>
      <c r="F5" s="38">
        <f>B2*((1+(I3/12))^(I2*12-A5)-1)/(((1+(I3/12))^(I2*12-A5))*((1+(I3/12))-1))</f>
        <v>551827.76951652521</v>
      </c>
      <c r="G5" s="41"/>
      <c r="H5" s="41"/>
      <c r="I5" s="41"/>
      <c r="J5" s="41"/>
      <c r="K5" s="41"/>
      <c r="L5" s="41"/>
    </row>
    <row r="6" spans="1:12" x14ac:dyDescent="0.25">
      <c r="A6" s="41">
        <f t="shared" si="0"/>
        <v>5</v>
      </c>
      <c r="B6" s="38">
        <f t="shared" si="1"/>
        <v>5730.741346820153</v>
      </c>
      <c r="C6" s="38">
        <f t="shared" ref="C6:C69" si="3">F5-F6</f>
        <v>3914.3082721619867</v>
      </c>
      <c r="D6" s="38">
        <f t="shared" si="2"/>
        <v>1816.4330746581663</v>
      </c>
      <c r="E6" s="38"/>
      <c r="F6" s="38">
        <f>B2*((1+(I3/12))^(I2*12-A6)-1)/(((1+(I3/12))^(I2*12-A6))*((1+(I3/12))-1))</f>
        <v>547913.46124436322</v>
      </c>
      <c r="G6" s="41"/>
      <c r="H6" s="41"/>
      <c r="I6" s="41"/>
      <c r="J6" s="41"/>
      <c r="K6" s="41"/>
      <c r="L6" s="41"/>
    </row>
    <row r="7" spans="1:12" x14ac:dyDescent="0.25">
      <c r="A7" s="41">
        <f t="shared" si="0"/>
        <v>6</v>
      </c>
      <c r="B7" s="38">
        <f t="shared" si="1"/>
        <v>5730.741346820153</v>
      </c>
      <c r="C7" s="38">
        <f t="shared" si="3"/>
        <v>3927.1928702238947</v>
      </c>
      <c r="D7" s="38">
        <f t="shared" si="2"/>
        <v>1803.5484765962583</v>
      </c>
      <c r="E7" s="38"/>
      <c r="F7" s="38">
        <f>B2*((1+(I3/12))^(I2*12-A7)-1)/(((1+(I3/12))^(I2*12-A7))*((1+(I3/12))-1))</f>
        <v>543986.26837413933</v>
      </c>
      <c r="G7" s="41"/>
      <c r="H7" s="41"/>
      <c r="I7" s="41"/>
      <c r="J7" s="41"/>
      <c r="K7" s="41"/>
      <c r="L7" s="41"/>
    </row>
    <row r="8" spans="1:12" x14ac:dyDescent="0.25">
      <c r="A8" s="41">
        <f t="shared" si="0"/>
        <v>7</v>
      </c>
      <c r="B8" s="38">
        <f t="shared" si="1"/>
        <v>5730.741346820153</v>
      </c>
      <c r="C8" s="38">
        <f t="shared" si="3"/>
        <v>3940.119880088605</v>
      </c>
      <c r="D8" s="38">
        <f t="shared" si="2"/>
        <v>1790.621466731548</v>
      </c>
      <c r="E8" s="38"/>
      <c r="F8" s="38">
        <f>B2*((1+(I3/12))^(I2*12-A8)-1)/(((1+(I3/12))^(I2*12-A8))*((1+(I3/12))-1))</f>
        <v>540046.14849405072</v>
      </c>
      <c r="G8" s="41"/>
      <c r="H8" s="41"/>
      <c r="I8" s="41"/>
      <c r="J8" s="41"/>
      <c r="K8" s="41"/>
      <c r="L8" s="41"/>
    </row>
    <row r="9" spans="1:12" x14ac:dyDescent="0.25">
      <c r="A9" s="41">
        <f t="shared" si="0"/>
        <v>8</v>
      </c>
      <c r="B9" s="38">
        <f t="shared" si="1"/>
        <v>5730.741346820153</v>
      </c>
      <c r="C9" s="38">
        <f t="shared" si="3"/>
        <v>3953.0894413605565</v>
      </c>
      <c r="D9" s="38">
        <f t="shared" si="2"/>
        <v>1777.6519054595965</v>
      </c>
      <c r="E9" s="38"/>
      <c r="F9" s="38">
        <f>B2*((1+(I3/12))^(I2*12-A9)-1)/(((1+(I3/12))^(I2*12-A9))*((1+(I3/12))-1))</f>
        <v>536093.05905269017</v>
      </c>
      <c r="G9" s="41"/>
      <c r="H9" s="41"/>
      <c r="I9" s="41"/>
      <c r="J9" s="41"/>
      <c r="K9" s="41"/>
      <c r="L9" s="41"/>
    </row>
    <row r="10" spans="1:12" x14ac:dyDescent="0.25">
      <c r="A10" s="41">
        <f t="shared" si="0"/>
        <v>9</v>
      </c>
      <c r="B10" s="38">
        <f t="shared" si="1"/>
        <v>5730.741346820153</v>
      </c>
      <c r="C10" s="38">
        <f t="shared" si="3"/>
        <v>3966.1016941050766</v>
      </c>
      <c r="D10" s="38">
        <f t="shared" si="2"/>
        <v>1764.6396527150764</v>
      </c>
      <c r="E10" s="38"/>
      <c r="F10" s="38">
        <f>B2*((1+(I3/12))^(I2*12-A10)-1)/(((1+(I3/12))^(I2*12-A10))*((1+(I3/12))-1))</f>
        <v>532126.95735858509</v>
      </c>
      <c r="G10" s="41"/>
      <c r="H10" s="41"/>
      <c r="I10" s="41"/>
      <c r="J10" s="41"/>
      <c r="K10" s="41"/>
      <c r="L10" s="41"/>
    </row>
    <row r="11" spans="1:12" x14ac:dyDescent="0.25">
      <c r="A11" s="41">
        <f t="shared" si="0"/>
        <v>10</v>
      </c>
      <c r="B11" s="38">
        <f t="shared" si="1"/>
        <v>5730.741346820153</v>
      </c>
      <c r="C11" s="38">
        <f t="shared" si="3"/>
        <v>3979.1567788483808</v>
      </c>
      <c r="D11" s="38">
        <f t="shared" si="2"/>
        <v>1751.5845679717722</v>
      </c>
      <c r="E11" s="38"/>
      <c r="F11" s="38">
        <f>B2*((1+(I3/12))^(I2*12-A11)-1)/(((1+(I3/12))^(I2*12-A11))*((1+(I3/12))-1))</f>
        <v>528147.80057973671</v>
      </c>
      <c r="G11" s="41"/>
      <c r="H11" s="41"/>
      <c r="I11" s="41"/>
      <c r="J11" s="41"/>
      <c r="K11" s="41"/>
      <c r="L11" s="41"/>
    </row>
    <row r="12" spans="1:12" x14ac:dyDescent="0.25">
      <c r="A12" s="41">
        <f t="shared" si="0"/>
        <v>11</v>
      </c>
      <c r="B12" s="38">
        <f t="shared" si="1"/>
        <v>5730.741346820153</v>
      </c>
      <c r="C12" s="38">
        <f t="shared" si="3"/>
        <v>3992.2548365785042</v>
      </c>
      <c r="D12" s="38">
        <f t="shared" si="2"/>
        <v>1738.4865102416488</v>
      </c>
      <c r="E12" s="38"/>
      <c r="F12" s="38">
        <f>B2*((1+(I3/12))^(I2*12-A12)-1)/(((1+(I3/12))^(I2*12-A12))*((1+(I3/12))-1))</f>
        <v>524155.5457431582</v>
      </c>
      <c r="G12" s="41"/>
      <c r="H12" s="41"/>
      <c r="I12" s="41"/>
      <c r="J12" s="41"/>
      <c r="K12" s="41"/>
      <c r="L12" s="41"/>
    </row>
    <row r="13" spans="1:12" x14ac:dyDescent="0.25">
      <c r="A13" s="41">
        <f t="shared" si="0"/>
        <v>12</v>
      </c>
      <c r="B13" s="38">
        <f t="shared" si="1"/>
        <v>5730.741346820153</v>
      </c>
      <c r="C13" s="38">
        <f t="shared" si="3"/>
        <v>4005.396008748794</v>
      </c>
      <c r="D13" s="38">
        <f t="shared" si="2"/>
        <v>1725.345338071359</v>
      </c>
      <c r="E13" s="38"/>
      <c r="F13" s="38">
        <f>B2*((1+(I3/12))^(I2*12-A13)-1)/(((1+(I3/12))^(I2*12-A13))*((1+(I3/12))-1))</f>
        <v>520150.14973440941</v>
      </c>
      <c r="G13" s="41"/>
      <c r="H13" s="41"/>
      <c r="I13" s="41"/>
      <c r="J13" s="41"/>
      <c r="K13" s="41"/>
      <c r="L13" s="41"/>
    </row>
    <row r="14" spans="1:12" x14ac:dyDescent="0.25">
      <c r="A14" s="41">
        <f t="shared" si="0"/>
        <v>13</v>
      </c>
      <c r="B14" s="38">
        <f t="shared" si="1"/>
        <v>5730.741346820153</v>
      </c>
      <c r="C14" s="38">
        <f t="shared" si="3"/>
        <v>4018.580437278084</v>
      </c>
      <c r="D14" s="38">
        <f t="shared" si="2"/>
        <v>1712.160909542069</v>
      </c>
      <c r="E14" s="38"/>
      <c r="F14" s="38">
        <f>B2*((1+(I3/12))^(I2*12-A14)-1)/(((1+(I3/12))^(I2*12-A14))*((1+(I3/12))-1))</f>
        <v>516131.56929713133</v>
      </c>
      <c r="G14" s="41"/>
      <c r="H14" s="41"/>
      <c r="I14" s="41"/>
      <c r="J14" s="41"/>
      <c r="K14" s="41"/>
      <c r="L14" s="41"/>
    </row>
    <row r="15" spans="1:12" x14ac:dyDescent="0.25">
      <c r="A15" s="41">
        <f t="shared" si="0"/>
        <v>14</v>
      </c>
      <c r="B15" s="38">
        <f t="shared" si="1"/>
        <v>5730.741346820153</v>
      </c>
      <c r="C15" s="38">
        <f t="shared" si="3"/>
        <v>4031.8082645502873</v>
      </c>
      <c r="D15" s="38">
        <f t="shared" si="2"/>
        <v>1698.9330822698657</v>
      </c>
      <c r="E15" s="38"/>
      <c r="F15" s="38">
        <f>B2*((1+(I3/12))^(I2*12-A15)-1)/(((1+(I3/12))^(I2*12-A15))*((1+(I3/12))-1))</f>
        <v>512099.76103258104</v>
      </c>
      <c r="G15" s="41"/>
      <c r="H15" s="41"/>
      <c r="I15" s="41"/>
      <c r="J15" s="41"/>
      <c r="K15" s="41"/>
      <c r="L15" s="41"/>
    </row>
    <row r="16" spans="1:12" x14ac:dyDescent="0.25">
      <c r="A16" s="41">
        <f t="shared" si="0"/>
        <v>15</v>
      </c>
      <c r="B16" s="38">
        <f t="shared" si="1"/>
        <v>5730.741346820153</v>
      </c>
      <c r="C16" s="38">
        <f t="shared" si="3"/>
        <v>4045.0796334212064</v>
      </c>
      <c r="D16" s="38">
        <f t="shared" si="2"/>
        <v>1685.6617133989466</v>
      </c>
      <c r="E16" s="38"/>
      <c r="F16" s="38">
        <f>B2*((1+(I3/12))^(I2*12-A16)-1)/(((1+(I3/12))^(I2*12-A16))*((1+(I3/12))-1))</f>
        <v>508054.68139915983</v>
      </c>
      <c r="G16" s="41"/>
      <c r="H16" s="41"/>
      <c r="I16" s="41"/>
      <c r="J16" s="41"/>
      <c r="K16" s="41"/>
      <c r="L16" s="41"/>
    </row>
    <row r="17" spans="1:12" x14ac:dyDescent="0.25">
      <c r="A17" s="41">
        <f t="shared" si="0"/>
        <v>16</v>
      </c>
      <c r="B17" s="38">
        <f t="shared" si="1"/>
        <v>5730.741346820153</v>
      </c>
      <c r="C17" s="38">
        <f t="shared" si="3"/>
        <v>4058.3946872148081</v>
      </c>
      <c r="D17" s="38">
        <f t="shared" si="2"/>
        <v>1672.3466596053449</v>
      </c>
      <c r="E17" s="38"/>
      <c r="F17" s="38">
        <f>B2*((1+(I3/12))^(I2*12-A17)-1)/(((1+(I3/12))^(I2*12-A17))*((1+(I3/12))-1))</f>
        <v>503996.28671194502</v>
      </c>
      <c r="G17" s="41"/>
      <c r="H17" s="41"/>
      <c r="I17" s="41"/>
      <c r="J17" s="41"/>
      <c r="K17" s="41"/>
      <c r="L17" s="41"/>
    </row>
    <row r="18" spans="1:12" x14ac:dyDescent="0.25">
      <c r="A18" s="41">
        <f t="shared" si="0"/>
        <v>17</v>
      </c>
      <c r="B18" s="38">
        <f t="shared" si="1"/>
        <v>5730.741346820153</v>
      </c>
      <c r="C18" s="38">
        <f t="shared" si="3"/>
        <v>4071.7535697268322</v>
      </c>
      <c r="D18" s="38">
        <f t="shared" si="2"/>
        <v>1658.9877770933208</v>
      </c>
      <c r="E18" s="38"/>
      <c r="F18" s="38">
        <f>B2*((1+(I3/12))^(I2*12-A18)-1)/(((1+(I3/12))^(I2*12-A18))*((1+(I3/12))-1))</f>
        <v>499924.53314221819</v>
      </c>
      <c r="G18" s="41"/>
      <c r="H18" s="41"/>
      <c r="I18" s="41"/>
      <c r="J18" s="41"/>
      <c r="K18" s="41"/>
      <c r="L18" s="41"/>
    </row>
    <row r="19" spans="1:12" x14ac:dyDescent="0.25">
      <c r="A19" s="41">
        <f t="shared" si="0"/>
        <v>18</v>
      </c>
      <c r="B19" s="38">
        <f t="shared" si="1"/>
        <v>5730.741346820153</v>
      </c>
      <c r="C19" s="38">
        <f t="shared" si="3"/>
        <v>4085.1564252269454</v>
      </c>
      <c r="D19" s="38">
        <f t="shared" si="2"/>
        <v>1645.5849215932076</v>
      </c>
      <c r="E19" s="38"/>
      <c r="F19" s="38">
        <f>B2*((1+(I3/12))^(I2*12-A19)-1)/(((1+(I3/12))^(I2*12-A19))*((1+(I3/12))-1))</f>
        <v>495839.37671699125</v>
      </c>
      <c r="G19" s="41"/>
      <c r="H19" s="41"/>
      <c r="I19" s="41"/>
      <c r="J19" s="41"/>
      <c r="K19" s="41"/>
      <c r="L19" s="41"/>
    </row>
    <row r="20" spans="1:12" x14ac:dyDescent="0.25">
      <c r="A20" s="41">
        <f t="shared" si="0"/>
        <v>19</v>
      </c>
      <c r="B20" s="38">
        <f t="shared" si="1"/>
        <v>5730.741346820153</v>
      </c>
      <c r="C20" s="38">
        <f t="shared" si="3"/>
        <v>4098.6033984597307</v>
      </c>
      <c r="D20" s="38">
        <f t="shared" si="2"/>
        <v>1632.1379483604223</v>
      </c>
      <c r="E20" s="38"/>
      <c r="F20" s="38">
        <f>B2*((1+(I3/12))^(I2*12-A20)-1)/(((1+(I3/12))^(I2*12-A20))*((1+(I3/12))-1))</f>
        <v>491740.77331853152</v>
      </c>
      <c r="G20" s="41"/>
      <c r="H20" s="41"/>
      <c r="I20" s="41"/>
      <c r="J20" s="41"/>
      <c r="K20" s="41"/>
      <c r="L20" s="41"/>
    </row>
    <row r="21" spans="1:12" x14ac:dyDescent="0.25">
      <c r="A21" s="41">
        <f t="shared" si="0"/>
        <v>20</v>
      </c>
      <c r="B21" s="38">
        <f t="shared" si="1"/>
        <v>5730.741346820153</v>
      </c>
      <c r="C21" s="38">
        <f t="shared" si="3"/>
        <v>4112.0946346468409</v>
      </c>
      <c r="D21" s="38">
        <f t="shared" si="2"/>
        <v>1618.6467121733122</v>
      </c>
      <c r="E21" s="38"/>
      <c r="F21" s="38">
        <f>B2*((1+(I3/12))^(I2*12-A21)-1)/(((1+(I3/12))^(I2*12-A21))*((1+(I3/12))-1))</f>
        <v>487628.67868388467</v>
      </c>
      <c r="G21" s="41"/>
      <c r="H21" s="41"/>
      <c r="I21" s="41"/>
      <c r="J21" s="41"/>
      <c r="K21" s="41"/>
      <c r="L21" s="41"/>
    </row>
    <row r="22" spans="1:12" x14ac:dyDescent="0.25">
      <c r="A22" s="41">
        <f t="shared" si="0"/>
        <v>21</v>
      </c>
      <c r="B22" s="38">
        <f t="shared" si="1"/>
        <v>5730.741346820153</v>
      </c>
      <c r="C22" s="38">
        <f t="shared" si="3"/>
        <v>4125.6302794863586</v>
      </c>
      <c r="D22" s="38">
        <f t="shared" si="2"/>
        <v>1605.1110673337944</v>
      </c>
      <c r="E22" s="38"/>
      <c r="F22" s="38">
        <f>B2*((1+(I3/12))^(I2*12-A22)-1)/(((1+(I3/12))^(I2*12-A22))*((1+(I3/12))-1))</f>
        <v>483503.04840439832</v>
      </c>
      <c r="G22" s="41"/>
      <c r="H22" s="41"/>
      <c r="I22" s="41"/>
      <c r="J22" s="41"/>
      <c r="K22" s="41"/>
      <c r="L22" s="41"/>
    </row>
    <row r="23" spans="1:12" x14ac:dyDescent="0.25">
      <c r="A23" s="41">
        <f t="shared" si="0"/>
        <v>22</v>
      </c>
      <c r="B23" s="38">
        <f t="shared" si="1"/>
        <v>5730.741346820153</v>
      </c>
      <c r="C23" s="38">
        <f t="shared" si="3"/>
        <v>4139.2104791552993</v>
      </c>
      <c r="D23" s="38">
        <f t="shared" si="2"/>
        <v>1591.5308676648538</v>
      </c>
      <c r="E23" s="38"/>
      <c r="F23" s="38">
        <f>B2*((1+(I3/12))^(I2*12-A23)-1)/(((1+(I3/12))^(I2*12-A23))*((1+(I3/12))-1))</f>
        <v>479363.83792524302</v>
      </c>
      <c r="G23" s="41"/>
      <c r="H23" s="41"/>
      <c r="I23" s="41"/>
      <c r="J23" s="41"/>
      <c r="K23" s="41"/>
      <c r="L23" s="41"/>
    </row>
    <row r="24" spans="1:12" x14ac:dyDescent="0.25">
      <c r="A24" s="41">
        <f t="shared" si="0"/>
        <v>23</v>
      </c>
      <c r="B24" s="38">
        <f t="shared" si="1"/>
        <v>5730.741346820153</v>
      </c>
      <c r="C24" s="38">
        <f t="shared" si="3"/>
        <v>4152.8353803164209</v>
      </c>
      <c r="D24" s="38">
        <f t="shared" si="2"/>
        <v>1577.9059665037321</v>
      </c>
      <c r="E24" s="38"/>
      <c r="F24" s="38">
        <f>B2*((1+(I3/12))^(I2*12-A24)-1)/(((1+(I3/12))^(I2*12-A24))*((1+(I3/12))-1))</f>
        <v>475211.0025449266</v>
      </c>
      <c r="G24" s="41"/>
      <c r="H24" s="41"/>
      <c r="I24" s="41"/>
      <c r="J24" s="41"/>
      <c r="K24" s="41"/>
      <c r="L24" s="41"/>
    </row>
    <row r="25" spans="1:12" x14ac:dyDescent="0.25">
      <c r="A25" s="41">
        <f t="shared" si="0"/>
        <v>24</v>
      </c>
      <c r="B25" s="38">
        <f t="shared" si="1"/>
        <v>5730.741346820153</v>
      </c>
      <c r="C25" s="38">
        <f t="shared" si="3"/>
        <v>4166.5051301097265</v>
      </c>
      <c r="D25" s="38">
        <f t="shared" si="2"/>
        <v>1564.2362167104266</v>
      </c>
      <c r="E25" s="38"/>
      <c r="F25" s="38">
        <f>B2*((1+(I3/12))^(I2*12-A25)-1)/(((1+(I3/12))^(I2*12-A25))*((1+(I3/12))-1))</f>
        <v>471044.49741481687</v>
      </c>
      <c r="G25" s="41"/>
      <c r="H25" s="41"/>
      <c r="I25" s="41"/>
      <c r="J25" s="41"/>
      <c r="K25" s="41"/>
      <c r="L25" s="41"/>
    </row>
    <row r="26" spans="1:12" x14ac:dyDescent="0.25">
      <c r="A26" s="41">
        <f t="shared" si="0"/>
        <v>25</v>
      </c>
      <c r="B26" s="38">
        <f t="shared" si="1"/>
        <v>5730.741346820153</v>
      </c>
      <c r="C26" s="38">
        <f t="shared" si="3"/>
        <v>4180.2198761630571</v>
      </c>
      <c r="D26" s="38">
        <f t="shared" si="2"/>
        <v>1550.521470657096</v>
      </c>
      <c r="E26" s="38"/>
      <c r="F26" s="38">
        <f>B2*((1+(I3/12))^(I2*12-A26)-1)/(((1+(I3/12))^(I2*12-A26))*((1+(I3/12))-1))</f>
        <v>466864.27753865381</v>
      </c>
      <c r="G26" s="41"/>
      <c r="H26" s="41"/>
      <c r="I26" s="41"/>
      <c r="J26" s="41"/>
      <c r="K26" s="41"/>
      <c r="L26" s="41"/>
    </row>
    <row r="27" spans="1:12" x14ac:dyDescent="0.25">
      <c r="A27" s="41">
        <f t="shared" si="0"/>
        <v>26</v>
      </c>
      <c r="B27" s="38">
        <f t="shared" si="1"/>
        <v>5730.741346820153</v>
      </c>
      <c r="C27" s="38">
        <f t="shared" si="3"/>
        <v>4193.9797665890655</v>
      </c>
      <c r="D27" s="38">
        <f t="shared" si="2"/>
        <v>1536.7615802310875</v>
      </c>
      <c r="E27" s="38"/>
      <c r="F27" s="38">
        <f>B2*((1+(I3/12))^(I2*12-A27)-1)/(((1+(I3/12))^(I2*12-A27))*((1+(I3/12))-1))</f>
        <v>462670.29777206475</v>
      </c>
      <c r="G27" s="41"/>
      <c r="H27" s="41"/>
      <c r="I27" s="41"/>
      <c r="J27" s="41"/>
      <c r="K27" s="41"/>
      <c r="L27" s="41"/>
    </row>
    <row r="28" spans="1:12" x14ac:dyDescent="0.25">
      <c r="A28" s="41">
        <f t="shared" si="0"/>
        <v>27</v>
      </c>
      <c r="B28" s="38">
        <f t="shared" si="1"/>
        <v>5730.741346820153</v>
      </c>
      <c r="C28" s="38">
        <f t="shared" si="3"/>
        <v>4207.7849499869044</v>
      </c>
      <c r="D28" s="38">
        <f t="shared" si="2"/>
        <v>1522.9563968332486</v>
      </c>
      <c r="E28" s="38"/>
      <c r="F28" s="38">
        <f>B2*((1+(I3/12))^(I2*12-A28)-1)/(((1+(I3/12))^(I2*12-A28))*((1+(I3/12))-1))</f>
        <v>458462.51282207784</v>
      </c>
      <c r="G28" s="41"/>
      <c r="H28" s="41"/>
      <c r="I28" s="41"/>
      <c r="J28" s="41"/>
      <c r="K28" s="41"/>
      <c r="L28" s="41"/>
    </row>
    <row r="29" spans="1:12" x14ac:dyDescent="0.25">
      <c r="A29" s="41">
        <f t="shared" si="0"/>
        <v>28</v>
      </c>
      <c r="B29" s="38">
        <f t="shared" si="1"/>
        <v>5730.741346820153</v>
      </c>
      <c r="C29" s="38">
        <f t="shared" si="3"/>
        <v>4221.6355754475808</v>
      </c>
      <c r="D29" s="38">
        <f t="shared" si="2"/>
        <v>1509.1057713725722</v>
      </c>
      <c r="E29" s="38"/>
      <c r="F29" s="38">
        <f>B2*((1+(I3/12))^(I2*12-A29)-1)/(((1+(I3/12))^(I2*12-A29))*((1+(I3/12))-1))</f>
        <v>454240.87724663026</v>
      </c>
      <c r="G29" s="41"/>
      <c r="H29" s="41"/>
      <c r="I29" s="41"/>
      <c r="J29" s="41"/>
      <c r="K29" s="41"/>
      <c r="L29" s="41"/>
    </row>
    <row r="30" spans="1:12" x14ac:dyDescent="0.25">
      <c r="A30" s="41">
        <f t="shared" si="0"/>
        <v>29</v>
      </c>
      <c r="B30" s="38">
        <f t="shared" si="1"/>
        <v>5730.741346820153</v>
      </c>
      <c r="C30" s="38">
        <f t="shared" si="3"/>
        <v>4235.5317925505806</v>
      </c>
      <c r="D30" s="38">
        <f t="shared" si="2"/>
        <v>1495.2095542695724</v>
      </c>
      <c r="E30" s="38"/>
      <c r="F30" s="38">
        <f>B2*((1+(I3/12))^(I2*12-A30)-1)/(((1+(I3/12))^(I2*12-A30))*((1+(I3/12))-1))</f>
        <v>450005.34545407968</v>
      </c>
      <c r="G30" s="41"/>
      <c r="H30" s="41"/>
      <c r="I30" s="41"/>
      <c r="J30" s="41"/>
      <c r="K30" s="41"/>
      <c r="L30" s="41"/>
    </row>
    <row r="31" spans="1:12" x14ac:dyDescent="0.25">
      <c r="A31" s="41">
        <f t="shared" si="0"/>
        <v>30</v>
      </c>
      <c r="B31" s="38">
        <f t="shared" si="1"/>
        <v>5730.741346820153</v>
      </c>
      <c r="C31" s="38">
        <f t="shared" si="3"/>
        <v>4249.4737513666041</v>
      </c>
      <c r="D31" s="38">
        <f t="shared" si="2"/>
        <v>1481.2675954535489</v>
      </c>
      <c r="E31" s="38"/>
      <c r="F31" s="38">
        <f>B2*((1+(I3/12))^(I2*12-A31)-1)/(((1+(I3/12))^(I2*12-A31))*((1+(I3/12))-1))</f>
        <v>445755.87170271308</v>
      </c>
      <c r="G31" s="41"/>
      <c r="H31" s="41"/>
      <c r="I31" s="41"/>
      <c r="J31" s="41"/>
      <c r="K31" s="41"/>
      <c r="L31" s="41"/>
    </row>
    <row r="32" spans="1:12" x14ac:dyDescent="0.25">
      <c r="A32" s="41">
        <f t="shared" si="0"/>
        <v>31</v>
      </c>
      <c r="B32" s="38">
        <f t="shared" si="1"/>
        <v>5730.741346820153</v>
      </c>
      <c r="C32" s="38">
        <f t="shared" si="3"/>
        <v>4263.4616024657153</v>
      </c>
      <c r="D32" s="38">
        <f t="shared" si="2"/>
        <v>1467.2797443544378</v>
      </c>
      <c r="E32" s="38"/>
      <c r="F32" s="38">
        <f>B2*((1+(I3/12))^(I2*12-A32)-1)/(((1+(I3/12))^(I2*12-A32))*((1+(I3/12))-1))</f>
        <v>441492.41010024736</v>
      </c>
      <c r="G32" s="41"/>
      <c r="H32" s="41"/>
      <c r="I32" s="41"/>
      <c r="J32" s="41"/>
      <c r="K32" s="41"/>
      <c r="L32" s="41"/>
    </row>
    <row r="33" spans="1:12" x14ac:dyDescent="0.25">
      <c r="A33" s="41">
        <f t="shared" si="0"/>
        <v>32</v>
      </c>
      <c r="B33" s="38">
        <f t="shared" si="1"/>
        <v>5730.741346820153</v>
      </c>
      <c r="C33" s="38">
        <f t="shared" si="3"/>
        <v>4277.4954969066894</v>
      </c>
      <c r="D33" s="38">
        <f t="shared" si="2"/>
        <v>1453.2458499134636</v>
      </c>
      <c r="E33" s="38"/>
      <c r="F33" s="38">
        <f>B2*((1+(I3/12))^(I2*12-A33)-1)/(((1+(I3/12))^(I2*12-A33))*((1+(I3/12))-1))</f>
        <v>437214.91460334067</v>
      </c>
      <c r="G33" s="41"/>
      <c r="H33" s="41"/>
      <c r="I33" s="41"/>
      <c r="J33" s="41"/>
      <c r="K33" s="41"/>
      <c r="L33" s="41"/>
    </row>
    <row r="34" spans="1:12" x14ac:dyDescent="0.25">
      <c r="A34" s="41">
        <f t="shared" si="0"/>
        <v>33</v>
      </c>
      <c r="B34" s="38">
        <f t="shared" si="1"/>
        <v>5730.741346820153</v>
      </c>
      <c r="C34" s="38">
        <f t="shared" si="3"/>
        <v>4291.5755862510414</v>
      </c>
      <c r="D34" s="38">
        <f t="shared" si="2"/>
        <v>1439.1657605691116</v>
      </c>
      <c r="E34" s="38"/>
      <c r="F34" s="38">
        <f>B2*((1+(I3/12))^(I2*12-A34)-1)/(((1+(I3/12))^(I2*12-A34))*((1+(I3/12))-1))</f>
        <v>432923.33901708963</v>
      </c>
      <c r="G34" s="41"/>
      <c r="H34" s="41"/>
      <c r="I34" s="41"/>
      <c r="J34" s="41"/>
      <c r="K34" s="41"/>
      <c r="L34" s="41"/>
    </row>
    <row r="35" spans="1:12" x14ac:dyDescent="0.25">
      <c r="A35" s="41">
        <f t="shared" si="0"/>
        <v>34</v>
      </c>
      <c r="B35" s="38">
        <f t="shared" si="1"/>
        <v>5730.741346820153</v>
      </c>
      <c r="C35" s="38">
        <f t="shared" si="3"/>
        <v>4305.7020225555752</v>
      </c>
      <c r="D35" s="38">
        <f t="shared" si="2"/>
        <v>1425.0393242645778</v>
      </c>
      <c r="E35" s="38"/>
      <c r="F35" s="38">
        <f>B2*((1+(I3/12))^(I2*12-A35)-1)/(((1+(I3/12))^(I2*12-A35))*((1+(I3/12))-1))</f>
        <v>428617.63699453406</v>
      </c>
      <c r="G35" s="41"/>
      <c r="H35" s="41"/>
      <c r="I35" s="41"/>
      <c r="J35" s="41"/>
      <c r="K35" s="41"/>
      <c r="L35" s="41"/>
    </row>
    <row r="36" spans="1:12" x14ac:dyDescent="0.25">
      <c r="A36" s="41">
        <f t="shared" si="0"/>
        <v>35</v>
      </c>
      <c r="B36" s="38">
        <f t="shared" si="1"/>
        <v>5730.741346820153</v>
      </c>
      <c r="C36" s="38">
        <f t="shared" si="3"/>
        <v>4319.8749583799508</v>
      </c>
      <c r="D36" s="38">
        <f t="shared" si="2"/>
        <v>1410.8663884402022</v>
      </c>
      <c r="E36" s="38"/>
      <c r="F36" s="38">
        <f>B2*((1+(I3/12))^(I2*12-A36)-1)/(((1+(I3/12))^(I2*12-A36))*((1+(I3/12))-1))</f>
        <v>424297.7620361541</v>
      </c>
      <c r="G36" s="41"/>
      <c r="H36" s="41"/>
      <c r="I36" s="41"/>
      <c r="J36" s="41"/>
      <c r="K36" s="41"/>
      <c r="L36" s="41"/>
    </row>
    <row r="37" spans="1:12" x14ac:dyDescent="0.25">
      <c r="A37" s="41">
        <f t="shared" si="0"/>
        <v>36</v>
      </c>
      <c r="B37" s="38">
        <f t="shared" si="1"/>
        <v>5730.741346820153</v>
      </c>
      <c r="C37" s="38">
        <f t="shared" si="3"/>
        <v>4334.0945467845304</v>
      </c>
      <c r="D37" s="38">
        <f t="shared" si="2"/>
        <v>1396.6468000356226</v>
      </c>
      <c r="E37" s="38"/>
      <c r="F37" s="38">
        <f>B2*((1+(I3/12))^(I2*12-A37)-1)/(((1+(I3/12))^(I2*12-A37))*((1+(I3/12))-1))</f>
        <v>419963.66748936957</v>
      </c>
      <c r="G37" s="41"/>
      <c r="H37" s="41"/>
      <c r="I37" s="41"/>
      <c r="J37" s="41"/>
      <c r="K37" s="41"/>
      <c r="L37" s="41"/>
    </row>
    <row r="38" spans="1:12" x14ac:dyDescent="0.25">
      <c r="A38" s="41">
        <f t="shared" si="0"/>
        <v>37</v>
      </c>
      <c r="B38" s="38">
        <f t="shared" si="1"/>
        <v>5730.741346820153</v>
      </c>
      <c r="C38" s="38">
        <f t="shared" si="3"/>
        <v>4348.3609413346276</v>
      </c>
      <c r="D38" s="38">
        <f t="shared" si="2"/>
        <v>1382.3804054855254</v>
      </c>
      <c r="E38" s="38"/>
      <c r="F38" s="38">
        <f>B2*((1+(I3/12))^(I2*12-A38)-1)/(((1+(I3/12))^(I2*12-A38))*((1+(I3/12))-1))</f>
        <v>415615.30654803495</v>
      </c>
      <c r="G38" s="41"/>
      <c r="H38" s="41"/>
      <c r="I38" s="41"/>
      <c r="J38" s="41"/>
      <c r="K38" s="41"/>
      <c r="L38" s="41"/>
    </row>
    <row r="39" spans="1:12" x14ac:dyDescent="0.25">
      <c r="A39" s="41">
        <f t="shared" si="0"/>
        <v>38</v>
      </c>
      <c r="B39" s="38">
        <f t="shared" si="1"/>
        <v>5730.741346820153</v>
      </c>
      <c r="C39" s="38">
        <f t="shared" si="3"/>
        <v>4362.674296099518</v>
      </c>
      <c r="D39" s="38">
        <f t="shared" si="2"/>
        <v>1368.0670507206351</v>
      </c>
      <c r="E39" s="38"/>
      <c r="F39" s="38">
        <f>B2*((1+(I3/12))^(I2*12-A39)-1)/(((1+(I3/12))^(I2*12-A39))*((1+(I3/12))-1))</f>
        <v>411252.63225193543</v>
      </c>
      <c r="G39" s="41"/>
      <c r="H39" s="41"/>
      <c r="I39" s="41"/>
      <c r="J39" s="41"/>
      <c r="K39" s="41"/>
      <c r="L39" s="41"/>
    </row>
    <row r="40" spans="1:12" x14ac:dyDescent="0.25">
      <c r="A40" s="41">
        <f t="shared" si="0"/>
        <v>39</v>
      </c>
      <c r="B40" s="38">
        <f t="shared" si="1"/>
        <v>5730.741346820153</v>
      </c>
      <c r="C40" s="38">
        <f t="shared" si="3"/>
        <v>4377.0347656575032</v>
      </c>
      <c r="D40" s="38">
        <f t="shared" si="2"/>
        <v>1353.7065811626499</v>
      </c>
      <c r="E40" s="38"/>
      <c r="F40" s="38">
        <f>B2*((1+(I3/12))^(I2*12-A40)-1)/(((1+(I3/12))^(I2*12-A40))*((1+(I3/12))-1))</f>
        <v>406875.59748627793</v>
      </c>
      <c r="G40" s="41"/>
      <c r="H40" s="41"/>
      <c r="I40" s="41"/>
      <c r="J40" s="41"/>
      <c r="K40" s="41"/>
      <c r="L40" s="41"/>
    </row>
    <row r="41" spans="1:12" x14ac:dyDescent="0.25">
      <c r="A41" s="41">
        <f t="shared" si="0"/>
        <v>40</v>
      </c>
      <c r="B41" s="38">
        <f t="shared" si="1"/>
        <v>5730.741346820153</v>
      </c>
      <c r="C41" s="38">
        <f t="shared" si="3"/>
        <v>4391.4425050943391</v>
      </c>
      <c r="D41" s="38">
        <f t="shared" si="2"/>
        <v>1339.2988417258139</v>
      </c>
      <c r="E41" s="38"/>
      <c r="F41" s="38">
        <f>B2*((1+(I3/12))^(I2*12-A41)-1)/(((1+(I3/12))^(I2*12-A41))*((1+(I3/12))-1))</f>
        <v>402484.15498118359</v>
      </c>
      <c r="G41" s="41"/>
      <c r="H41" s="41"/>
      <c r="I41" s="41"/>
      <c r="J41" s="41"/>
      <c r="K41" s="41"/>
      <c r="L41" s="41"/>
    </row>
    <row r="42" spans="1:12" x14ac:dyDescent="0.25">
      <c r="A42" s="41">
        <f t="shared" si="0"/>
        <v>41</v>
      </c>
      <c r="B42" s="38">
        <f t="shared" si="1"/>
        <v>5730.741346820153</v>
      </c>
      <c r="C42" s="38">
        <f t="shared" si="3"/>
        <v>4405.8976700073108</v>
      </c>
      <c r="D42" s="38">
        <f t="shared" si="2"/>
        <v>1324.8436768128422</v>
      </c>
      <c r="E42" s="38"/>
      <c r="F42" s="38">
        <f>B2*((1+(I3/12))^(I2*12-A42)-1)/(((1+(I3/12))^(I2*12-A42))*((1+(I3/12))-1))</f>
        <v>398078.25731117628</v>
      </c>
      <c r="G42" s="41"/>
      <c r="H42" s="41"/>
      <c r="I42" s="41"/>
      <c r="J42" s="41"/>
      <c r="K42" s="41"/>
      <c r="L42" s="41"/>
    </row>
    <row r="43" spans="1:12" x14ac:dyDescent="0.25">
      <c r="A43" s="41">
        <f t="shared" si="0"/>
        <v>42</v>
      </c>
      <c r="B43" s="38">
        <f t="shared" si="1"/>
        <v>5730.741346820153</v>
      </c>
      <c r="C43" s="38">
        <f t="shared" si="3"/>
        <v>4420.4004165044171</v>
      </c>
      <c r="D43" s="38">
        <f t="shared" si="2"/>
        <v>1310.3409303157359</v>
      </c>
      <c r="E43" s="38"/>
      <c r="F43" s="38">
        <f>B2*((1+(I3/12))^(I2*12-A43)-1)/(((1+(I3/12))^(I2*12-A43))*((1+(I3/12))-1))</f>
        <v>393657.85689467186</v>
      </c>
      <c r="G43" s="41"/>
      <c r="H43" s="41"/>
      <c r="I43" s="41"/>
      <c r="J43" s="41"/>
      <c r="K43" s="41"/>
      <c r="L43" s="41"/>
    </row>
    <row r="44" spans="1:12" x14ac:dyDescent="0.25">
      <c r="A44" s="41">
        <f t="shared" si="0"/>
        <v>43</v>
      </c>
      <c r="B44" s="38">
        <f t="shared" si="1"/>
        <v>5730.741346820153</v>
      </c>
      <c r="C44" s="38">
        <f t="shared" si="3"/>
        <v>4434.9509012082708</v>
      </c>
      <c r="D44" s="38">
        <f t="shared" si="2"/>
        <v>1295.7904456118822</v>
      </c>
      <c r="E44" s="38"/>
      <c r="F44" s="38">
        <f>B2*((1+(I3/12))^(I2*12-A44)-1)/(((1+(I3/12))^(I2*12-A44))*((1+(I3/12))-1))</f>
        <v>389222.90599346359</v>
      </c>
      <c r="G44" s="41"/>
      <c r="H44" s="41"/>
      <c r="I44" s="41"/>
      <c r="J44" s="41"/>
      <c r="K44" s="41"/>
      <c r="L44" s="41"/>
    </row>
    <row r="45" spans="1:12" x14ac:dyDescent="0.25">
      <c r="A45" s="41">
        <f t="shared" si="0"/>
        <v>44</v>
      </c>
      <c r="B45" s="38">
        <f t="shared" si="1"/>
        <v>5730.741346820153</v>
      </c>
      <c r="C45" s="38">
        <f t="shared" si="3"/>
        <v>4449.5492812583107</v>
      </c>
      <c r="D45" s="38">
        <f t="shared" si="2"/>
        <v>1281.1920655618424</v>
      </c>
      <c r="E45" s="38"/>
      <c r="F45" s="38">
        <f>B2*((1+(I3/12))^(I2*12-A45)-1)/(((1+(I3/12))^(I2*12-A45))*((1+(I3/12))-1))</f>
        <v>384773.35671220528</v>
      </c>
      <c r="G45" s="41"/>
      <c r="H45" s="41"/>
      <c r="I45" s="41"/>
      <c r="J45" s="41"/>
      <c r="K45" s="41"/>
      <c r="L45" s="41"/>
    </row>
    <row r="46" spans="1:12" x14ac:dyDescent="0.25">
      <c r="A46" s="41">
        <f t="shared" si="0"/>
        <v>45</v>
      </c>
      <c r="B46" s="38">
        <f t="shared" si="1"/>
        <v>5730.741346820153</v>
      </c>
      <c r="C46" s="38">
        <f t="shared" si="3"/>
        <v>4464.1957143097534</v>
      </c>
      <c r="D46" s="38">
        <f t="shared" si="2"/>
        <v>1266.5456325103996</v>
      </c>
      <c r="E46" s="38"/>
      <c r="F46" s="38">
        <f>B2*((1+(I3/12))^(I2*12-A46)-1)/(((1+(I3/12))^(I2*12-A46))*((1+(I3/12))-1))</f>
        <v>380309.16099789552</v>
      </c>
      <c r="G46" s="41"/>
      <c r="H46" s="41"/>
      <c r="I46" s="41"/>
      <c r="J46" s="41"/>
      <c r="K46" s="41"/>
      <c r="L46" s="41"/>
    </row>
    <row r="47" spans="1:12" x14ac:dyDescent="0.25">
      <c r="A47" s="41">
        <f t="shared" si="0"/>
        <v>46</v>
      </c>
      <c r="B47" s="38">
        <f t="shared" si="1"/>
        <v>5730.741346820153</v>
      </c>
      <c r="C47" s="38">
        <f t="shared" si="3"/>
        <v>4478.8903585349908</v>
      </c>
      <c r="D47" s="38">
        <f t="shared" si="2"/>
        <v>1251.8509882851622</v>
      </c>
      <c r="E47" s="38"/>
      <c r="F47" s="38">
        <f>B2*((1+(I3/12))^(I2*12-A47)-1)/(((1+(I3/12))^(I2*12-A47))*((1+(I3/12))-1))</f>
        <v>375830.27063936053</v>
      </c>
      <c r="G47" s="41"/>
      <c r="H47" s="41"/>
      <c r="I47" s="41"/>
      <c r="J47" s="41"/>
      <c r="K47" s="41"/>
      <c r="L47" s="41"/>
    </row>
    <row r="48" spans="1:12" x14ac:dyDescent="0.25">
      <c r="A48" s="41">
        <f t="shared" si="0"/>
        <v>47</v>
      </c>
      <c r="B48" s="38">
        <f t="shared" si="1"/>
        <v>5730.741346820153</v>
      </c>
      <c r="C48" s="38">
        <f t="shared" si="3"/>
        <v>4493.6333726324956</v>
      </c>
      <c r="D48" s="38">
        <f t="shared" si="2"/>
        <v>1237.1079741876574</v>
      </c>
      <c r="E48" s="38"/>
      <c r="F48" s="38">
        <f>B2*((1+(I3/12))^(I2*12-A48)-1)/(((1+(I3/12))^(I2*12-A48))*((1+(I3/12))-1))</f>
        <v>371336.63726672804</v>
      </c>
      <c r="G48" s="41"/>
      <c r="H48" s="41"/>
      <c r="I48" s="41"/>
      <c r="J48" s="41"/>
      <c r="K48" s="41"/>
      <c r="L48" s="41"/>
    </row>
    <row r="49" spans="1:12" x14ac:dyDescent="0.25">
      <c r="A49" s="41">
        <f t="shared" si="0"/>
        <v>48</v>
      </c>
      <c r="B49" s="38">
        <f t="shared" si="1"/>
        <v>5730.741346820153</v>
      </c>
      <c r="C49" s="38">
        <f t="shared" si="3"/>
        <v>4508.4249158172752</v>
      </c>
      <c r="D49" s="38">
        <f t="shared" si="2"/>
        <v>1222.3164310028778</v>
      </c>
      <c r="E49" s="38"/>
      <c r="F49" s="38">
        <f>B2*((1+(I3/12))^(I2*12-A49)-1)/(((1+(I3/12))^(I2*12-A49))*((1+(I3/12))-1))</f>
        <v>366828.21235091076</v>
      </c>
      <c r="G49" s="38">
        <f>SUM(D2:D49)</f>
        <v>74546.796998278165</v>
      </c>
      <c r="H49" s="41"/>
      <c r="I49" s="41"/>
      <c r="J49" s="41"/>
      <c r="K49" s="41"/>
      <c r="L49" s="41"/>
    </row>
    <row r="50" spans="1:12" x14ac:dyDescent="0.25">
      <c r="A50" s="41">
        <f t="shared" si="0"/>
        <v>49</v>
      </c>
      <c r="B50" s="38">
        <f t="shared" si="1"/>
        <v>5730.741346820153</v>
      </c>
      <c r="C50" s="38">
        <f t="shared" si="3"/>
        <v>4523.2651478318148</v>
      </c>
      <c r="D50" s="38">
        <f t="shared" si="2"/>
        <v>1207.4761989883382</v>
      </c>
      <c r="E50" s="38"/>
      <c r="F50" s="38">
        <f>B2*((1+(I3/12))^(I2*12-A50)-1)/(((1+(I3/12))^(I2*12-A50))*((1+(I3/12))-1))</f>
        <v>362304.94720307895</v>
      </c>
      <c r="G50" s="38"/>
      <c r="H50" s="41"/>
      <c r="I50" s="41"/>
      <c r="J50" s="41"/>
      <c r="K50" s="41"/>
      <c r="L50" s="41"/>
    </row>
    <row r="51" spans="1:12" x14ac:dyDescent="0.25">
      <c r="A51" s="41">
        <f t="shared" si="0"/>
        <v>50</v>
      </c>
      <c r="B51" s="38">
        <f t="shared" si="1"/>
        <v>5730.741346820153</v>
      </c>
      <c r="C51" s="38">
        <f t="shared" si="3"/>
        <v>4538.1542289435165</v>
      </c>
      <c r="D51" s="38">
        <f t="shared" si="2"/>
        <v>1192.5871178766365</v>
      </c>
      <c r="E51" s="41"/>
      <c r="F51" s="38">
        <f>B2*((1+(I3/12))^(I2*12-A51)-1)/(((1+(I3/12))^(I2*12-A51))*((1+(I3/12))-1))</f>
        <v>357766.79297413543</v>
      </c>
      <c r="G51" s="38"/>
      <c r="H51" s="41"/>
      <c r="I51" s="41"/>
      <c r="J51" s="41"/>
      <c r="K51" s="41"/>
      <c r="L51" s="41"/>
    </row>
    <row r="52" spans="1:12" x14ac:dyDescent="0.25">
      <c r="A52" s="41">
        <f t="shared" si="0"/>
        <v>51</v>
      </c>
      <c r="B52" s="38">
        <f t="shared" si="1"/>
        <v>5730.741346820153</v>
      </c>
      <c r="C52" s="38">
        <f t="shared" si="3"/>
        <v>4553.0923199466779</v>
      </c>
      <c r="D52" s="38">
        <f t="shared" si="2"/>
        <v>1177.6490268734751</v>
      </c>
      <c r="E52" s="41"/>
      <c r="F52" s="38">
        <f>B2*((1+(I3/12))^(I2*12-A52)-1)/(((1+(I3/12))^(I2*12-A52))*((1+(I3/12))-1))</f>
        <v>353213.70065418875</v>
      </c>
      <c r="G52" s="38"/>
      <c r="H52" s="41"/>
      <c r="I52" s="41"/>
      <c r="J52" s="41"/>
      <c r="K52" s="41"/>
      <c r="L52" s="41"/>
    </row>
    <row r="53" spans="1:12" x14ac:dyDescent="0.25">
      <c r="A53" s="41">
        <f t="shared" si="0"/>
        <v>52</v>
      </c>
      <c r="B53" s="38">
        <f t="shared" si="1"/>
        <v>5730.741346820153</v>
      </c>
      <c r="C53" s="38">
        <f t="shared" si="3"/>
        <v>4568.0795821670908</v>
      </c>
      <c r="D53" s="38">
        <f t="shared" si="2"/>
        <v>1162.6617646530622</v>
      </c>
      <c r="E53" s="41"/>
      <c r="F53" s="38">
        <f>B2*((1+(I3/12))^(I2*12-A53)-1)/(((1+(I3/12))^(I2*12-A53))*((1+(I3/12))-1))</f>
        <v>348645.62107202166</v>
      </c>
      <c r="G53" s="38"/>
      <c r="H53" s="41"/>
      <c r="I53" s="41"/>
      <c r="J53" s="41"/>
      <c r="K53" s="41"/>
      <c r="L53" s="41"/>
    </row>
    <row r="54" spans="1:12" x14ac:dyDescent="0.25">
      <c r="A54" s="41">
        <f t="shared" si="0"/>
        <v>53</v>
      </c>
      <c r="B54" s="38">
        <f t="shared" si="1"/>
        <v>5730.741346820153</v>
      </c>
      <c r="C54" s="38">
        <f t="shared" si="3"/>
        <v>4583.1161774584325</v>
      </c>
      <c r="D54" s="38">
        <f t="shared" si="2"/>
        <v>1147.6251693617205</v>
      </c>
      <c r="E54" s="41"/>
      <c r="F54" s="38">
        <f>B2*((1+(I3/12))^(I2*12-A54)-1)/(((1+(I3/12))^(I2*12-A54))*((1+(I3/12))-1))</f>
        <v>344062.50489456323</v>
      </c>
      <c r="G54" s="38"/>
      <c r="H54" s="41"/>
      <c r="I54" s="41"/>
      <c r="J54" s="41"/>
      <c r="K54" s="41"/>
      <c r="L54" s="41"/>
    </row>
    <row r="55" spans="1:12" x14ac:dyDescent="0.25">
      <c r="A55" s="41">
        <f t="shared" si="0"/>
        <v>54</v>
      </c>
      <c r="B55" s="38">
        <f t="shared" si="1"/>
        <v>5730.741346820153</v>
      </c>
      <c r="C55" s="38">
        <f t="shared" si="3"/>
        <v>4598.2022682086099</v>
      </c>
      <c r="D55" s="38">
        <f t="shared" si="2"/>
        <v>1132.5390786115431</v>
      </c>
      <c r="E55" s="41"/>
      <c r="F55" s="38">
        <f>B2*((1+(I3/12))^(I2*12-A55)-1)/(((1+(I3/12))^(I2*12-A55))*((1+(I3/12))-1))</f>
        <v>339464.30262635462</v>
      </c>
      <c r="G55" s="38"/>
      <c r="H55" s="41"/>
      <c r="I55" s="41"/>
      <c r="J55" s="41"/>
      <c r="K55" s="41"/>
      <c r="L55" s="41"/>
    </row>
    <row r="56" spans="1:12" x14ac:dyDescent="0.25">
      <c r="A56" s="41">
        <f t="shared" si="0"/>
        <v>55</v>
      </c>
      <c r="B56" s="38">
        <f t="shared" si="1"/>
        <v>5730.741346820153</v>
      </c>
      <c r="C56" s="38">
        <f t="shared" si="3"/>
        <v>4613.338017341739</v>
      </c>
      <c r="D56" s="38">
        <f t="shared" si="2"/>
        <v>1117.403329478414</v>
      </c>
      <c r="E56" s="41"/>
      <c r="F56" s="38">
        <f>B2*((1+(I3/12))^(I2*12-A56)-1)/(((1+(I3/12))^(I2*12-A56))*((1+(I3/12))-1))</f>
        <v>334850.96460901288</v>
      </c>
      <c r="G56" s="38"/>
      <c r="H56" s="41"/>
      <c r="I56" s="41"/>
      <c r="J56" s="41"/>
      <c r="K56" s="41"/>
      <c r="L56" s="41"/>
    </row>
    <row r="57" spans="1:12" x14ac:dyDescent="0.25">
      <c r="A57" s="41">
        <f t="shared" si="0"/>
        <v>56</v>
      </c>
      <c r="B57" s="38">
        <f t="shared" si="1"/>
        <v>5730.741346820153</v>
      </c>
      <c r="C57" s="38">
        <f t="shared" si="3"/>
        <v>4628.5235883155838</v>
      </c>
      <c r="D57" s="38">
        <f t="shared" si="2"/>
        <v>1102.2177585045692</v>
      </c>
      <c r="E57" s="41"/>
      <c r="F57" s="38">
        <f>B2*((1+(I3/12))^(I2*12-A57)-1)/(((1+(I3/12))^(I2*12-A57))*((1+(I3/12))-1))</f>
        <v>330222.4410206973</v>
      </c>
      <c r="G57" s="38"/>
      <c r="H57" s="41"/>
      <c r="I57" s="41"/>
      <c r="J57" s="41"/>
      <c r="K57" s="41"/>
      <c r="L57" s="41"/>
    </row>
    <row r="58" spans="1:12" x14ac:dyDescent="0.25">
      <c r="A58" s="41">
        <f t="shared" si="0"/>
        <v>57</v>
      </c>
      <c r="B58" s="38">
        <f t="shared" si="1"/>
        <v>5730.741346820153</v>
      </c>
      <c r="C58" s="38">
        <f t="shared" si="3"/>
        <v>4643.7591451272019</v>
      </c>
      <c r="D58" s="38">
        <f t="shared" si="2"/>
        <v>1086.9822016929511</v>
      </c>
      <c r="E58" s="41"/>
      <c r="F58" s="38">
        <f>B2*((1+(I3/12))^(I2*12-A58)-1)/(((1+(I3/12))^(I2*12-A58))*((1+(I3/12))-1))</f>
        <v>325578.6818755701</v>
      </c>
      <c r="G58" s="38"/>
      <c r="H58" s="41"/>
      <c r="I58" s="41"/>
      <c r="J58" s="41"/>
      <c r="K58" s="41"/>
      <c r="L58" s="41"/>
    </row>
    <row r="59" spans="1:12" x14ac:dyDescent="0.25">
      <c r="A59" s="41">
        <f t="shared" si="0"/>
        <v>58</v>
      </c>
      <c r="B59" s="38">
        <f t="shared" si="1"/>
        <v>5730.741346820153</v>
      </c>
      <c r="C59" s="38">
        <f t="shared" si="3"/>
        <v>4659.0448523134692</v>
      </c>
      <c r="D59" s="38">
        <f t="shared" si="2"/>
        <v>1071.6964945066838</v>
      </c>
      <c r="E59" s="41"/>
      <c r="F59" s="38">
        <f>B2*((1+(I3/12))^(I2*12-A59)-1)/(((1+(I3/12))^(I2*12-A59))*((1+(I3/12))-1))</f>
        <v>320919.63702325663</v>
      </c>
      <c r="G59" s="38"/>
      <c r="H59" s="41"/>
      <c r="I59" s="41"/>
      <c r="J59" s="41"/>
      <c r="K59" s="41"/>
      <c r="L59" s="41"/>
    </row>
    <row r="60" spans="1:12" x14ac:dyDescent="0.25">
      <c r="A60" s="41">
        <f t="shared" si="0"/>
        <v>59</v>
      </c>
      <c r="B60" s="38">
        <f t="shared" si="1"/>
        <v>5730.741346820153</v>
      </c>
      <c r="C60" s="38">
        <f t="shared" si="3"/>
        <v>4674.3808749517193</v>
      </c>
      <c r="D60" s="38">
        <f t="shared" si="2"/>
        <v>1056.3604718684337</v>
      </c>
      <c r="E60" s="41"/>
      <c r="F60" s="38">
        <f>B2*((1+(I3/12))^(I2*12-A60)-1)/(((1+(I3/12))^(I2*12-A60))*((1+(I3/12))-1))</f>
        <v>316245.25614830491</v>
      </c>
      <c r="G60" s="38"/>
      <c r="H60" s="41"/>
      <c r="I60" s="41"/>
      <c r="J60" s="41"/>
      <c r="K60" s="41"/>
      <c r="L60" s="41"/>
    </row>
    <row r="61" spans="1:12" x14ac:dyDescent="0.25">
      <c r="A61" s="41">
        <f t="shared" si="0"/>
        <v>60</v>
      </c>
      <c r="B61" s="38">
        <f t="shared" si="1"/>
        <v>5730.741346820153</v>
      </c>
      <c r="C61" s="38">
        <f t="shared" si="3"/>
        <v>4689.7673786650412</v>
      </c>
      <c r="D61" s="38">
        <f t="shared" si="2"/>
        <v>1040.9739681551118</v>
      </c>
      <c r="E61" s="41"/>
      <c r="F61" s="38">
        <f>B2*((1+(I3/12))^(I2*12-A61)-1)/(((1+(I3/12))^(I2*12-A61))*((1+(I3/12))-1))</f>
        <v>311555.48876963987</v>
      </c>
      <c r="G61" s="38">
        <f>SUM(D2:D61)</f>
        <v>88042.969578849137</v>
      </c>
      <c r="H61" s="41"/>
      <c r="I61" s="41"/>
      <c r="J61" s="41"/>
      <c r="K61" s="41"/>
      <c r="L61" s="41"/>
    </row>
    <row r="62" spans="1:12" x14ac:dyDescent="0.25">
      <c r="A62" s="41">
        <f t="shared" si="0"/>
        <v>61</v>
      </c>
      <c r="B62" s="38">
        <f t="shared" si="1"/>
        <v>5730.741346820153</v>
      </c>
      <c r="C62" s="38">
        <f t="shared" si="3"/>
        <v>4705.2045296208817</v>
      </c>
      <c r="D62" s="38">
        <f t="shared" si="2"/>
        <v>1025.5368171992714</v>
      </c>
      <c r="E62" s="41"/>
      <c r="F62" s="38">
        <f>B2*((1+(I3/12))^(I2*12-A62)-1)/(((1+(I3/12))^(I2*12-A62))*((1+(I3/12))-1))</f>
        <v>306850.28424001898</v>
      </c>
      <c r="G62" s="38"/>
      <c r="H62" s="41"/>
      <c r="I62" s="41"/>
      <c r="J62" s="41"/>
      <c r="K62" s="41"/>
      <c r="L62" s="41"/>
    </row>
    <row r="63" spans="1:12" x14ac:dyDescent="0.25">
      <c r="A63" s="41">
        <f t="shared" si="0"/>
        <v>62</v>
      </c>
      <c r="B63" s="38">
        <f t="shared" si="1"/>
        <v>5730.741346820153</v>
      </c>
      <c r="C63" s="38">
        <f t="shared" si="3"/>
        <v>4720.6924945295905</v>
      </c>
      <c r="D63" s="38">
        <f t="shared" si="2"/>
        <v>1010.0488522905625</v>
      </c>
      <c r="E63" s="41"/>
      <c r="F63" s="38">
        <f>B2*((1+(I3/12))^(I2*12-A63)-1)/(((1+(I3/12))^(I2*12-A63))*((1+(I3/12))-1))</f>
        <v>302129.59174548939</v>
      </c>
      <c r="G63" s="38"/>
      <c r="H63" s="41"/>
      <c r="I63" s="41"/>
      <c r="J63" s="41"/>
      <c r="K63" s="41"/>
      <c r="L63" s="41"/>
    </row>
    <row r="64" spans="1:12" x14ac:dyDescent="0.25">
      <c r="A64" s="41">
        <f t="shared" si="0"/>
        <v>63</v>
      </c>
      <c r="B64" s="38">
        <f t="shared" si="1"/>
        <v>5730.741346820153</v>
      </c>
      <c r="C64" s="38">
        <f t="shared" si="3"/>
        <v>4736.2314406582154</v>
      </c>
      <c r="D64" s="38">
        <f t="shared" si="2"/>
        <v>994.50990616193758</v>
      </c>
      <c r="E64" s="41"/>
      <c r="F64" s="38">
        <f>B2*((1+(I3/12))^(I2*12-A64)-1)/(((1+(I3/12))^(I2*12-A64))*((1+(I3/12))-1))</f>
        <v>297393.36030483118</v>
      </c>
      <c r="G64" s="38"/>
      <c r="H64" s="41"/>
      <c r="I64" s="41"/>
      <c r="J64" s="41"/>
      <c r="K64" s="41"/>
      <c r="L64" s="41"/>
    </row>
    <row r="65" spans="1:12" x14ac:dyDescent="0.25">
      <c r="A65" s="41">
        <f t="shared" si="0"/>
        <v>64</v>
      </c>
      <c r="B65" s="38">
        <f t="shared" si="1"/>
        <v>5730.741346820153</v>
      </c>
      <c r="C65" s="38">
        <f t="shared" si="3"/>
        <v>4751.8215358167072</v>
      </c>
      <c r="D65" s="38">
        <f t="shared" si="2"/>
        <v>978.91981100344583</v>
      </c>
      <c r="E65" s="41"/>
      <c r="F65" s="38">
        <f>B2*((1+(I3/12))^(I2*12-A65)-1)/(((1+(I3/12))^(I2*12-A65))*((1+(I3/12))-1))</f>
        <v>292641.53876901447</v>
      </c>
      <c r="G65" s="38"/>
      <c r="H65" s="41"/>
      <c r="I65" s="41"/>
      <c r="J65" s="41"/>
      <c r="K65" s="41"/>
      <c r="L65" s="41"/>
    </row>
    <row r="66" spans="1:12" x14ac:dyDescent="0.25">
      <c r="A66" s="41">
        <f t="shared" si="0"/>
        <v>65</v>
      </c>
      <c r="B66" s="38">
        <f t="shared" si="1"/>
        <v>5730.741346820153</v>
      </c>
      <c r="C66" s="38">
        <f t="shared" si="3"/>
        <v>4767.4629483724129</v>
      </c>
      <c r="D66" s="38">
        <f t="shared" si="2"/>
        <v>963.27839844774007</v>
      </c>
      <c r="E66" s="41"/>
      <c r="F66" s="38">
        <f>B2*((1+(I3/12))^(I2*12-A66)-1)/(((1+(I3/12))^(I2*12-A66))*((1+(I3/12))-1))</f>
        <v>287874.07582064206</v>
      </c>
      <c r="G66" s="38"/>
      <c r="H66" s="41"/>
      <c r="I66" s="41"/>
      <c r="J66" s="41"/>
      <c r="K66" s="41"/>
      <c r="L66" s="41"/>
    </row>
    <row r="67" spans="1:12" x14ac:dyDescent="0.25">
      <c r="A67" s="41">
        <f t="shared" si="0"/>
        <v>66</v>
      </c>
      <c r="B67" s="38">
        <f t="shared" si="1"/>
        <v>5730.741346820153</v>
      </c>
      <c r="C67" s="38">
        <f t="shared" si="3"/>
        <v>4783.1558472438483</v>
      </c>
      <c r="D67" s="38">
        <f t="shared" si="2"/>
        <v>947.58549957630476</v>
      </c>
      <c r="E67" s="41"/>
      <c r="F67" s="38">
        <f>B2*((1+(I3/12))^(I2*12-A67)-1)/(((1+(I3/12))^(I2*12-A67))*((1+(I3/12))-1))</f>
        <v>283090.91997339821</v>
      </c>
      <c r="G67" s="38"/>
      <c r="H67" s="41"/>
      <c r="I67" s="41"/>
      <c r="J67" s="41"/>
      <c r="K67" s="41"/>
      <c r="L67" s="41"/>
    </row>
    <row r="68" spans="1:12" x14ac:dyDescent="0.25">
      <c r="A68" s="41">
        <f t="shared" ref="A68:A97" si="4">A67+1</f>
        <v>67</v>
      </c>
      <c r="B68" s="38">
        <f t="shared" ref="B68:B97" si="5">B67</f>
        <v>5730.741346820153</v>
      </c>
      <c r="C68" s="38">
        <f t="shared" si="3"/>
        <v>4798.900401907682</v>
      </c>
      <c r="D68" s="38">
        <f t="shared" ref="D68:D97" si="6">B68-C68</f>
        <v>931.84094491247106</v>
      </c>
      <c r="E68" s="41"/>
      <c r="F68" s="38">
        <f>B2*((1+(I3/12))^(I2*12-A68)-1)/(((1+(I3/12))^(I2*12-A68))*((1+(I3/12))-1))</f>
        <v>278292.01957149053</v>
      </c>
      <c r="G68" s="38"/>
      <c r="H68" s="41"/>
      <c r="I68" s="41"/>
      <c r="J68" s="41"/>
      <c r="K68" s="41"/>
      <c r="L68" s="41"/>
    </row>
    <row r="69" spans="1:12" x14ac:dyDescent="0.25">
      <c r="A69" s="41">
        <f t="shared" si="4"/>
        <v>68</v>
      </c>
      <c r="B69" s="38">
        <f t="shared" si="5"/>
        <v>5730.741346820153</v>
      </c>
      <c r="C69" s="38">
        <f t="shared" si="3"/>
        <v>4814.696782397572</v>
      </c>
      <c r="D69" s="38">
        <f t="shared" si="6"/>
        <v>916.04456442258106</v>
      </c>
      <c r="E69" s="41"/>
      <c r="F69" s="38">
        <f>B2*((1+(I3/12))^(I2*12-A69)-1)/(((1+(I3/12))^(I2*12-A69))*((1+(I3/12))-1))</f>
        <v>273477.32278909296</v>
      </c>
      <c r="G69" s="38"/>
      <c r="H69" s="41"/>
      <c r="I69" s="41"/>
      <c r="J69" s="41"/>
      <c r="K69" s="41"/>
      <c r="L69" s="41"/>
    </row>
    <row r="70" spans="1:12" x14ac:dyDescent="0.25">
      <c r="A70" s="41">
        <f t="shared" si="4"/>
        <v>69</v>
      </c>
      <c r="B70" s="38">
        <f t="shared" si="5"/>
        <v>5730.741346820153</v>
      </c>
      <c r="C70" s="38">
        <f t="shared" ref="C70:C97" si="7">F69-F70</f>
        <v>4830.5451593064354</v>
      </c>
      <c r="D70" s="38">
        <f t="shared" si="6"/>
        <v>900.19618751371763</v>
      </c>
      <c r="E70" s="41"/>
      <c r="F70" s="38">
        <f>B2*((1+(I3/12))^(I2*12-A70)-1)/(((1+(I3/12))^(I2*12-A70))*((1+(I3/12))-1))</f>
        <v>268646.77762978652</v>
      </c>
      <c r="G70" s="38"/>
      <c r="H70" s="41"/>
      <c r="I70" s="41"/>
      <c r="J70" s="41"/>
      <c r="K70" s="41"/>
      <c r="L70" s="41"/>
    </row>
    <row r="71" spans="1:12" x14ac:dyDescent="0.25">
      <c r="A71" s="41">
        <f t="shared" si="4"/>
        <v>70</v>
      </c>
      <c r="B71" s="38">
        <f t="shared" si="5"/>
        <v>5730.741346820153</v>
      </c>
      <c r="C71" s="38">
        <f t="shared" si="7"/>
        <v>4846.4457037886023</v>
      </c>
      <c r="D71" s="38">
        <f t="shared" si="6"/>
        <v>884.29564303155075</v>
      </c>
      <c r="E71" s="41"/>
      <c r="F71" s="38">
        <f>B2*((1+(I3/12))^(I2*12-A71)-1)/(((1+(I3/12))^(I2*12-A71))*((1+(I3/12))-1))</f>
        <v>263800.33192599792</v>
      </c>
      <c r="G71" s="38"/>
      <c r="H71" s="41"/>
      <c r="I71" s="41"/>
      <c r="J71" s="41"/>
      <c r="K71" s="41"/>
      <c r="L71" s="41"/>
    </row>
    <row r="72" spans="1:12" x14ac:dyDescent="0.25">
      <c r="A72" s="41">
        <f t="shared" si="4"/>
        <v>71</v>
      </c>
      <c r="B72" s="38">
        <f t="shared" si="5"/>
        <v>5730.741346820153</v>
      </c>
      <c r="C72" s="38">
        <f t="shared" si="7"/>
        <v>4862.3985875637736</v>
      </c>
      <c r="D72" s="38">
        <f t="shared" si="6"/>
        <v>868.3427592563794</v>
      </c>
      <c r="E72" s="41"/>
      <c r="F72" s="38">
        <f>B2*((1+(I3/12))^(I2*12-A72)-1)/(((1+(I3/12))^(I2*12-A72))*((1+(I3/12))-1))</f>
        <v>258937.93333843414</v>
      </c>
      <c r="G72" s="38"/>
      <c r="H72" s="41"/>
      <c r="I72" s="41"/>
      <c r="J72" s="41"/>
      <c r="K72" s="41"/>
      <c r="L72" s="41"/>
    </row>
    <row r="73" spans="1:12" x14ac:dyDescent="0.25">
      <c r="A73" s="41">
        <f t="shared" si="4"/>
        <v>72</v>
      </c>
      <c r="B73" s="38">
        <f t="shared" si="5"/>
        <v>5730.741346820153</v>
      </c>
      <c r="C73" s="38">
        <f t="shared" si="7"/>
        <v>4878.4039829145477</v>
      </c>
      <c r="D73" s="38">
        <f t="shared" si="6"/>
        <v>852.33736390560534</v>
      </c>
      <c r="E73" s="41"/>
      <c r="F73" s="38">
        <f>B2*((1+(I3/12))^(I2*12-A73)-1)/(((1+(I3/12))^(I2*12-A73))*((1+(I3/12))-1))</f>
        <v>254059.5293555196</v>
      </c>
      <c r="G73" s="38">
        <f>SUM(D2:D73)</f>
        <v>99315.906326570737</v>
      </c>
      <c r="H73" s="41"/>
      <c r="I73" s="41"/>
      <c r="J73" s="41"/>
      <c r="K73" s="41"/>
      <c r="L73" s="41"/>
    </row>
    <row r="74" spans="1:12" x14ac:dyDescent="0.25">
      <c r="A74" s="41">
        <f t="shared" si="4"/>
        <v>73</v>
      </c>
      <c r="B74" s="38">
        <f t="shared" si="5"/>
        <v>5730.741346820153</v>
      </c>
      <c r="C74" s="38">
        <f t="shared" si="7"/>
        <v>4894.4620626916876</v>
      </c>
      <c r="D74" s="38">
        <f t="shared" si="6"/>
        <v>836.27928412846541</v>
      </c>
      <c r="E74" s="41"/>
      <c r="F74" s="38">
        <f>B2*((1+(I3/12))^(I2*12-A74)-1)/(((1+(I3/12))^(I2*12-A74))*((1+(I3/12))-1))</f>
        <v>249165.06729282791</v>
      </c>
      <c r="G74" s="38"/>
      <c r="H74" s="41"/>
      <c r="I74" s="41"/>
      <c r="J74" s="41"/>
      <c r="K74" s="41"/>
      <c r="L74" s="41"/>
    </row>
    <row r="75" spans="1:12" x14ac:dyDescent="0.25">
      <c r="A75" s="41">
        <f t="shared" si="4"/>
        <v>74</v>
      </c>
      <c r="B75" s="38">
        <f t="shared" si="5"/>
        <v>5730.741346820153</v>
      </c>
      <c r="C75" s="38">
        <f t="shared" si="7"/>
        <v>4910.5730003148783</v>
      </c>
      <c r="D75" s="38">
        <f t="shared" si="6"/>
        <v>820.16834650527471</v>
      </c>
      <c r="E75" s="41"/>
      <c r="F75" s="38">
        <f>B2*((1+(I3/12))^(I2*12-A75)-1)/(((1+(I3/12))^(I2*12-A75))*((1+(I3/12))-1))</f>
        <v>244254.49429251303</v>
      </c>
      <c r="G75" s="38"/>
      <c r="H75" s="41"/>
      <c r="I75" s="41"/>
      <c r="J75" s="41"/>
      <c r="K75" s="41"/>
      <c r="L75" s="41"/>
    </row>
    <row r="76" spans="1:12" x14ac:dyDescent="0.25">
      <c r="A76" s="41">
        <f t="shared" si="4"/>
        <v>75</v>
      </c>
      <c r="B76" s="38">
        <f t="shared" si="5"/>
        <v>5730.741346820153</v>
      </c>
      <c r="C76" s="38">
        <f t="shared" si="7"/>
        <v>4926.7369697738031</v>
      </c>
      <c r="D76" s="38">
        <f t="shared" si="6"/>
        <v>804.00437704634987</v>
      </c>
      <c r="E76" s="41"/>
      <c r="F76" s="38">
        <f>B2*((1+(I3/12))^(I2*12-A76)-1)/(((1+(I3/12))^(I2*12-A76))*((1+(I3/12))-1))</f>
        <v>239327.75732273923</v>
      </c>
      <c r="G76" s="38"/>
      <c r="H76" s="41"/>
      <c r="I76" s="41"/>
      <c r="J76" s="41"/>
      <c r="K76" s="41"/>
      <c r="L76" s="41"/>
    </row>
    <row r="77" spans="1:12" x14ac:dyDescent="0.25">
      <c r="A77" s="41">
        <f t="shared" si="4"/>
        <v>76</v>
      </c>
      <c r="B77" s="38">
        <f t="shared" si="5"/>
        <v>5730.741346820153</v>
      </c>
      <c r="C77" s="38">
        <f t="shared" si="7"/>
        <v>4942.9541456325387</v>
      </c>
      <c r="D77" s="38">
        <f t="shared" si="6"/>
        <v>787.7872011876143</v>
      </c>
      <c r="E77" s="41"/>
      <c r="F77" s="38">
        <f>B2*((1+(I3/12))^(I2*12-A77)-1)/(((1+(I3/12))^(I2*12-A77))*((1+(I3/12))-1))</f>
        <v>234384.80317710669</v>
      </c>
      <c r="G77" s="38"/>
      <c r="H77" s="41"/>
      <c r="I77" s="41"/>
      <c r="J77" s="41"/>
      <c r="K77" s="41"/>
      <c r="L77" s="41"/>
    </row>
    <row r="78" spans="1:12" x14ac:dyDescent="0.25">
      <c r="A78" s="41">
        <f t="shared" si="4"/>
        <v>77</v>
      </c>
      <c r="B78" s="38">
        <f t="shared" si="5"/>
        <v>5730.741346820153</v>
      </c>
      <c r="C78" s="38">
        <f t="shared" si="7"/>
        <v>4959.2247030294675</v>
      </c>
      <c r="D78" s="38">
        <f t="shared" si="6"/>
        <v>771.51664379068552</v>
      </c>
      <c r="E78" s="41"/>
      <c r="F78" s="38">
        <f>B2*((1+(I3/12))^(I2*12-A78)-1)/(((1+(I3/12))^(I2*12-A78))*((1+(I3/12))-1))</f>
        <v>229425.57847407722</v>
      </c>
      <c r="G78" s="38"/>
      <c r="H78" s="41"/>
      <c r="I78" s="41"/>
      <c r="J78" s="41"/>
      <c r="K78" s="41"/>
      <c r="L78" s="41"/>
    </row>
    <row r="79" spans="1:12" x14ac:dyDescent="0.25">
      <c r="A79" s="41">
        <f t="shared" si="4"/>
        <v>78</v>
      </c>
      <c r="B79" s="38">
        <f t="shared" si="5"/>
        <v>5730.741346820153</v>
      </c>
      <c r="C79" s="38">
        <f t="shared" si="7"/>
        <v>4975.5488176760846</v>
      </c>
      <c r="D79" s="38">
        <f t="shared" si="6"/>
        <v>755.19252914406843</v>
      </c>
      <c r="E79" s="41"/>
      <c r="F79" s="38">
        <f>B2*((1+(I3/12))^(I2*12-A79)-1)/(((1+(I3/12))^(I2*12-A79))*((1+(I3/12))-1))</f>
        <v>224450.02965640114</v>
      </c>
      <c r="G79" s="38"/>
      <c r="H79" s="41"/>
      <c r="I79" s="41"/>
      <c r="J79" s="41"/>
      <c r="K79" s="41"/>
      <c r="L79" s="41"/>
    </row>
    <row r="80" spans="1:12" x14ac:dyDescent="0.25">
      <c r="A80" s="41">
        <f t="shared" si="4"/>
        <v>79</v>
      </c>
      <c r="B80" s="38">
        <f t="shared" si="5"/>
        <v>5730.741346820153</v>
      </c>
      <c r="C80" s="38">
        <f t="shared" si="7"/>
        <v>4991.9266658679117</v>
      </c>
      <c r="D80" s="38">
        <f t="shared" si="6"/>
        <v>738.81468095224136</v>
      </c>
      <c r="E80" s="41"/>
      <c r="F80" s="38">
        <f>B2*((1+(I3/12))^(I2*12-A80)-1)/(((1+(I3/12))^(I2*12-A80))*((1+(I3/12))-1))</f>
        <v>219458.10299053323</v>
      </c>
      <c r="G80" s="38"/>
      <c r="H80" s="41"/>
      <c r="I80" s="41"/>
      <c r="J80" s="41"/>
      <c r="K80" s="41"/>
      <c r="L80" s="41"/>
    </row>
    <row r="81" spans="1:12" x14ac:dyDescent="0.25">
      <c r="A81" s="41">
        <f t="shared" si="4"/>
        <v>80</v>
      </c>
      <c r="B81" s="38">
        <f t="shared" si="5"/>
        <v>5730.741346820153</v>
      </c>
      <c r="C81" s="38">
        <f t="shared" si="7"/>
        <v>5008.3584244765807</v>
      </c>
      <c r="D81" s="38">
        <f t="shared" si="6"/>
        <v>722.38292234357232</v>
      </c>
      <c r="E81" s="41"/>
      <c r="F81" s="38">
        <f>B2*((1+(I3/12))^(I2*12-A81)-1)/(((1+(I3/12))^(I2*12-A81))*((1+(I3/12))-1))</f>
        <v>214449.74456605664</v>
      </c>
      <c r="G81" s="38"/>
      <c r="H81" s="41"/>
      <c r="I81" s="41"/>
      <c r="J81" s="41"/>
      <c r="K81" s="41"/>
      <c r="L81" s="41"/>
    </row>
    <row r="82" spans="1:12" x14ac:dyDescent="0.25">
      <c r="A82" s="41">
        <f t="shared" si="4"/>
        <v>81</v>
      </c>
      <c r="B82" s="38">
        <f t="shared" si="5"/>
        <v>5730.741346820153</v>
      </c>
      <c r="C82" s="38">
        <f t="shared" si="7"/>
        <v>5024.8442709570227</v>
      </c>
      <c r="D82" s="38">
        <f t="shared" si="6"/>
        <v>705.89707586313034</v>
      </c>
      <c r="E82" s="41"/>
      <c r="F82" s="38">
        <f>B2*((1+(I3/12))^(I2*12-A82)-1)/(((1+(I3/12))^(I2*12-A82))*((1+(I3/12))-1))</f>
        <v>209424.90029509962</v>
      </c>
      <c r="G82" s="38"/>
      <c r="H82" s="41"/>
      <c r="I82" s="41"/>
      <c r="J82" s="41"/>
      <c r="K82" s="41"/>
      <c r="L82" s="41"/>
    </row>
    <row r="83" spans="1:12" x14ac:dyDescent="0.25">
      <c r="A83" s="41">
        <f t="shared" si="4"/>
        <v>82</v>
      </c>
      <c r="B83" s="38">
        <f t="shared" si="5"/>
        <v>5730.741346820153</v>
      </c>
      <c r="C83" s="38">
        <f t="shared" si="7"/>
        <v>5041.3843833486608</v>
      </c>
      <c r="D83" s="38">
        <f t="shared" si="6"/>
        <v>689.35696347149224</v>
      </c>
      <c r="E83" s="41"/>
      <c r="F83" s="38">
        <f>B2*((1+(I3/12))^(I2*12-A83)-1)/(((1+(I3/12))^(I2*12-A83))*((1+(I3/12))-1))</f>
        <v>204383.51591175096</v>
      </c>
      <c r="G83" s="38"/>
      <c r="H83" s="41"/>
      <c r="I83" s="41"/>
      <c r="J83" s="41"/>
      <c r="K83" s="41"/>
      <c r="L83" s="41"/>
    </row>
    <row r="84" spans="1:12" x14ac:dyDescent="0.25">
      <c r="A84" s="41">
        <f t="shared" si="4"/>
        <v>83</v>
      </c>
      <c r="B84" s="38">
        <f t="shared" si="5"/>
        <v>5730.741346820153</v>
      </c>
      <c r="C84" s="38">
        <f t="shared" si="7"/>
        <v>5057.9789402771275</v>
      </c>
      <c r="D84" s="38">
        <f t="shared" si="6"/>
        <v>672.76240654302546</v>
      </c>
      <c r="E84" s="41"/>
      <c r="F84" s="38">
        <f>B2*((1+(I3/12))^(I2*12-A84)-1)/(((1+(I3/12))^(I2*12-A84))*((1+(I3/12))-1))</f>
        <v>199325.53697147383</v>
      </c>
      <c r="G84" s="38"/>
      <c r="H84" s="41"/>
      <c r="I84" s="41"/>
      <c r="J84" s="41"/>
      <c r="K84" s="41"/>
      <c r="L84" s="41"/>
    </row>
    <row r="85" spans="1:12" x14ac:dyDescent="0.25">
      <c r="A85" s="41">
        <f t="shared" si="4"/>
        <v>84</v>
      </c>
      <c r="B85" s="38">
        <f t="shared" si="5"/>
        <v>5730.741346820153</v>
      </c>
      <c r="C85" s="38">
        <f t="shared" si="7"/>
        <v>5074.6281209558656</v>
      </c>
      <c r="D85" s="38">
        <f t="shared" si="6"/>
        <v>656.11322586428741</v>
      </c>
      <c r="E85" s="41"/>
      <c r="F85" s="38">
        <f>B2*((1+(I3/12))^(I2*12-A85)-1)/(((1+(I3/12))^(I2*12-A85))*((1+(I3/12))-1))</f>
        <v>194250.90885051797</v>
      </c>
      <c r="G85" s="38">
        <f>SUM(D2:D85)</f>
        <v>108276.18198341098</v>
      </c>
      <c r="H85" s="41"/>
      <c r="I85" s="41"/>
      <c r="J85" s="41"/>
      <c r="K85" s="41"/>
      <c r="L85" s="41"/>
    </row>
    <row r="86" spans="1:12" x14ac:dyDescent="0.25">
      <c r="A86" s="41">
        <f t="shared" si="4"/>
        <v>85</v>
      </c>
      <c r="B86" s="38">
        <f t="shared" si="5"/>
        <v>5730.741346820153</v>
      </c>
      <c r="C86" s="38">
        <f t="shared" si="7"/>
        <v>5091.3321051878738</v>
      </c>
      <c r="D86" s="38">
        <f t="shared" si="6"/>
        <v>639.40924163227919</v>
      </c>
      <c r="E86" s="41"/>
      <c r="F86" s="38">
        <f>B2*((1+(I3/12))^(I2*12-A86)-1)/(((1+(I3/12))^(I2*12-A86))*((1+(I3/12))-1))</f>
        <v>189159.57674533009</v>
      </c>
      <c r="G86" s="38"/>
      <c r="H86" s="41"/>
      <c r="I86" s="41"/>
      <c r="J86" s="41"/>
      <c r="K86" s="41"/>
      <c r="L86" s="41"/>
    </row>
    <row r="87" spans="1:12" x14ac:dyDescent="0.25">
      <c r="A87" s="41">
        <f t="shared" si="4"/>
        <v>86</v>
      </c>
      <c r="B87" s="38">
        <f t="shared" si="5"/>
        <v>5730.741346820153</v>
      </c>
      <c r="C87" s="38">
        <f t="shared" si="7"/>
        <v>5108.0910733662895</v>
      </c>
      <c r="D87" s="38">
        <f t="shared" si="6"/>
        <v>622.65027345386352</v>
      </c>
      <c r="E87" s="41"/>
      <c r="F87" s="38">
        <f>B2*((1+(I3/12))^(I2*12-A87)-1)/(((1+(I3/12))^(I2*12-A87))*((1+(I3/12))-1))</f>
        <v>184051.4856719638</v>
      </c>
      <c r="G87" s="38"/>
      <c r="H87" s="41"/>
      <c r="I87" s="41"/>
      <c r="J87" s="41"/>
      <c r="K87" s="41"/>
      <c r="L87" s="41"/>
    </row>
    <row r="88" spans="1:12" x14ac:dyDescent="0.25">
      <c r="A88" s="41">
        <f t="shared" si="4"/>
        <v>87</v>
      </c>
      <c r="B88" s="38">
        <f t="shared" si="5"/>
        <v>5730.741346820153</v>
      </c>
      <c r="C88" s="38">
        <f t="shared" si="7"/>
        <v>5124.9052064836142</v>
      </c>
      <c r="D88" s="38">
        <f t="shared" si="6"/>
        <v>605.83614033653885</v>
      </c>
      <c r="E88" s="41"/>
      <c r="F88" s="38">
        <f>B2*((1+(I3/12))^(I2*12-A88)-1)/(((1+(I3/12))^(I2*12-A88))*((1+(I3/12))-1))</f>
        <v>178926.58046548019</v>
      </c>
      <c r="G88" s="38"/>
      <c r="H88" s="41"/>
      <c r="I88" s="41"/>
      <c r="J88" s="41"/>
      <c r="K88" s="41"/>
      <c r="L88" s="41"/>
    </row>
    <row r="89" spans="1:12" x14ac:dyDescent="0.25">
      <c r="A89" s="41">
        <f t="shared" si="4"/>
        <v>88</v>
      </c>
      <c r="B89" s="38">
        <f t="shared" si="5"/>
        <v>5730.741346820153</v>
      </c>
      <c r="C89" s="38">
        <f t="shared" si="7"/>
        <v>5141.7746861212363</v>
      </c>
      <c r="D89" s="38">
        <f t="shared" si="6"/>
        <v>588.96666069891671</v>
      </c>
      <c r="E89" s="41"/>
      <c r="F89" s="38">
        <f>B2*((1+(I3/12))^(I2*12-A89)-1)/(((1+(I3/12))^(I2*12-A89))*((1+(I3/12))-1))</f>
        <v>173784.80577935895</v>
      </c>
      <c r="G89" s="38"/>
      <c r="H89" s="41"/>
      <c r="I89" s="41"/>
      <c r="J89" s="41"/>
      <c r="K89" s="41"/>
      <c r="L89" s="41"/>
    </row>
    <row r="90" spans="1:12" x14ac:dyDescent="0.25">
      <c r="A90" s="41">
        <f t="shared" si="4"/>
        <v>89</v>
      </c>
      <c r="B90" s="38">
        <f t="shared" si="5"/>
        <v>5730.741346820153</v>
      </c>
      <c r="C90" s="38">
        <f t="shared" si="7"/>
        <v>5158.6996944631974</v>
      </c>
      <c r="D90" s="38">
        <f t="shared" si="6"/>
        <v>572.04165235695564</v>
      </c>
      <c r="E90" s="41"/>
      <c r="F90" s="38">
        <f>B2*((1+(I3/12))^(I2*12-A90)-1)/(((1+(I3/12))^(I2*12-A90))*((1+(I3/12))-1))</f>
        <v>168626.10608489576</v>
      </c>
      <c r="G90" s="38"/>
      <c r="H90" s="41"/>
      <c r="I90" s="41"/>
      <c r="J90" s="41"/>
      <c r="K90" s="41"/>
      <c r="L90" s="41"/>
    </row>
    <row r="91" spans="1:12" x14ac:dyDescent="0.25">
      <c r="A91" s="41">
        <f t="shared" si="4"/>
        <v>90</v>
      </c>
      <c r="B91" s="38">
        <f t="shared" si="5"/>
        <v>5730.741346820153</v>
      </c>
      <c r="C91" s="38">
        <f t="shared" si="7"/>
        <v>5175.6804142911278</v>
      </c>
      <c r="D91" s="38">
        <f t="shared" si="6"/>
        <v>555.06093252902519</v>
      </c>
      <c r="E91" s="41"/>
      <c r="F91" s="38">
        <f>B2*((1+(I3/12))^(I2*12-A91)-1)/(((1+(I3/12))^(I2*12-A91))*((1+(I3/12))-1))</f>
        <v>163450.42567060463</v>
      </c>
      <c r="G91" s="38"/>
      <c r="H91" s="41"/>
      <c r="I91" s="41"/>
      <c r="J91" s="41"/>
      <c r="K91" s="41"/>
      <c r="L91" s="41"/>
    </row>
    <row r="92" spans="1:12" x14ac:dyDescent="0.25">
      <c r="A92" s="41">
        <f t="shared" si="4"/>
        <v>91</v>
      </c>
      <c r="B92" s="38">
        <f t="shared" si="5"/>
        <v>5730.741346820153</v>
      </c>
      <c r="C92" s="38">
        <f t="shared" si="7"/>
        <v>5192.7170289875939</v>
      </c>
      <c r="D92" s="38">
        <f t="shared" si="6"/>
        <v>538.02431783255906</v>
      </c>
      <c r="E92" s="41"/>
      <c r="F92" s="38">
        <f>B2*((1+(I3/12))^(I2*12-A92)-1)/(((1+(I3/12))^(I2*12-A92))*((1+(I3/12))-1))</f>
        <v>158257.70864161704</v>
      </c>
      <c r="G92" s="38"/>
      <c r="H92" s="41"/>
      <c r="I92" s="41"/>
      <c r="J92" s="41"/>
      <c r="K92" s="41"/>
      <c r="L92" s="41"/>
    </row>
    <row r="93" spans="1:12" x14ac:dyDescent="0.25">
      <c r="A93" s="41">
        <f t="shared" si="4"/>
        <v>92</v>
      </c>
      <c r="B93" s="38">
        <f t="shared" si="5"/>
        <v>5730.741346820153</v>
      </c>
      <c r="C93" s="38">
        <f t="shared" si="7"/>
        <v>5209.8097225412494</v>
      </c>
      <c r="D93" s="38">
        <f t="shared" si="6"/>
        <v>520.93162427890366</v>
      </c>
      <c r="E93" s="41"/>
      <c r="F93" s="38">
        <f>B2*((1+(I3/12))^(I2*12-A93)-1)/(((1+(I3/12))^(I2*12-A93))*((1+(I3/12))-1))</f>
        <v>153047.89891907579</v>
      </c>
      <c r="G93" s="38"/>
      <c r="H93" s="41"/>
      <c r="I93" s="41"/>
      <c r="J93" s="41"/>
      <c r="K93" s="41"/>
      <c r="L93" s="41"/>
    </row>
    <row r="94" spans="1:12" x14ac:dyDescent="0.25">
      <c r="A94" s="41">
        <f t="shared" si="4"/>
        <v>93</v>
      </c>
      <c r="B94" s="38">
        <f t="shared" si="5"/>
        <v>5730.741346820153</v>
      </c>
      <c r="C94" s="38">
        <f t="shared" si="7"/>
        <v>5226.9586795456707</v>
      </c>
      <c r="D94" s="38">
        <f t="shared" si="6"/>
        <v>503.78266727448226</v>
      </c>
      <c r="E94" s="41"/>
      <c r="F94" s="38">
        <f>B2*((1+(I3/12))^(I2*12-A94)-1)/(((1+(I3/12))^(I2*12-A94))*((1+(I3/12))-1))</f>
        <v>147820.94023953011</v>
      </c>
      <c r="G94" s="38"/>
      <c r="H94" s="41"/>
      <c r="I94" s="41"/>
      <c r="J94" s="41"/>
      <c r="K94" s="41"/>
      <c r="L94" s="41"/>
    </row>
    <row r="95" spans="1:12" x14ac:dyDescent="0.25">
      <c r="A95" s="41">
        <f t="shared" si="4"/>
        <v>94</v>
      </c>
      <c r="B95" s="38">
        <f t="shared" si="5"/>
        <v>5730.741346820153</v>
      </c>
      <c r="C95" s="38">
        <f t="shared" si="7"/>
        <v>5244.1640851979319</v>
      </c>
      <c r="D95" s="38">
        <f t="shared" si="6"/>
        <v>486.57726162222116</v>
      </c>
      <c r="E95" s="41"/>
      <c r="F95" s="38">
        <f>B2*((1+(I3/12))^(I2*12-A95)-1)/(((1+(I3/12))^(I2*12-A95))*((1+(I3/12))-1))</f>
        <v>142576.77615433218</v>
      </c>
      <c r="G95" s="38"/>
      <c r="H95" s="41"/>
      <c r="I95" s="41"/>
      <c r="J95" s="41"/>
      <c r="K95" s="41"/>
      <c r="L95" s="41"/>
    </row>
    <row r="96" spans="1:12" x14ac:dyDescent="0.25">
      <c r="A96" s="41">
        <f t="shared" si="4"/>
        <v>95</v>
      </c>
      <c r="B96" s="38">
        <f t="shared" si="5"/>
        <v>5730.741346820153</v>
      </c>
      <c r="C96" s="38">
        <f t="shared" si="7"/>
        <v>5261.426125312486</v>
      </c>
      <c r="D96" s="38">
        <f t="shared" si="6"/>
        <v>469.31522150766705</v>
      </c>
      <c r="E96" s="41"/>
      <c r="F96" s="38">
        <f>B2*((1+(I3/12))^(I2*12-A96)-1)/(((1+(I3/12))^(I2*12-A96))*((1+(I3/12))-1))</f>
        <v>137315.3500290197</v>
      </c>
      <c r="G96" s="38"/>
      <c r="H96" s="41"/>
      <c r="I96" s="41"/>
      <c r="J96" s="41"/>
      <c r="K96" s="41"/>
      <c r="L96" s="41"/>
    </row>
    <row r="97" spans="1:12" x14ac:dyDescent="0.25">
      <c r="A97" s="41">
        <f t="shared" si="4"/>
        <v>96</v>
      </c>
      <c r="B97" s="38">
        <f t="shared" si="5"/>
        <v>5730.741346820153</v>
      </c>
      <c r="C97" s="38">
        <f t="shared" si="7"/>
        <v>5278.7449863078073</v>
      </c>
      <c r="D97" s="38">
        <f t="shared" si="6"/>
        <v>451.99636051234575</v>
      </c>
      <c r="E97" s="41"/>
      <c r="F97" s="38">
        <f>B2*((1+(I3/12))^(I2*12-A97)-1)/(((1+(I3/12))^(I2*12-A97))*((1+(I3/12))-1))</f>
        <v>132036.60504271189</v>
      </c>
      <c r="G97" s="38">
        <f>SUM(D2:D97)</f>
        <v>114830.77433744677</v>
      </c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J32" sqref="J32"/>
    </sheetView>
  </sheetViews>
  <sheetFormatPr defaultRowHeight="15" x14ac:dyDescent="0.25"/>
  <cols>
    <col min="1" max="1" width="7.7109375" customWidth="1"/>
    <col min="2" max="4" width="18.42578125" customWidth="1"/>
    <col min="5" max="5" width="3.28515625" customWidth="1"/>
    <col min="6" max="6" width="18.42578125" customWidth="1"/>
    <col min="7" max="7" width="14.42578125" customWidth="1"/>
    <col min="8" max="8" width="14.5703125" customWidth="1"/>
    <col min="9" max="9" width="15.140625" customWidth="1"/>
  </cols>
  <sheetData>
    <row r="1" spans="1:11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41"/>
      <c r="H1" s="39" t="s">
        <v>20</v>
      </c>
      <c r="I1" s="40">
        <f>'Subvencija stambenih kredita'!D3</f>
        <v>567357</v>
      </c>
      <c r="J1" s="41"/>
      <c r="K1" s="41"/>
    </row>
    <row r="2" spans="1:11" x14ac:dyDescent="0.25">
      <c r="A2" s="41">
        <v>1</v>
      </c>
      <c r="B2" s="38">
        <f>'Subvencija stambenih kredita'!E9</f>
        <v>4182.4696215108861</v>
      </c>
      <c r="C2" s="38">
        <f>I1-F2</f>
        <v>2314.9194965109928</v>
      </c>
      <c r="D2" s="38">
        <f>B2-C2</f>
        <v>1867.5501249998933</v>
      </c>
      <c r="E2" s="38"/>
      <c r="F2" s="38">
        <f>B2*((1+(I3/12))^(I2*12-A2)-1)/(((1+(I3/12))^(I2*12-A2))*((1+(I3/12))-1))</f>
        <v>565042.08050348901</v>
      </c>
      <c r="G2" s="41"/>
      <c r="H2" s="40" t="s">
        <v>21</v>
      </c>
      <c r="I2" s="42">
        <f>'Subvencija stambenih kredita'!E8</f>
        <v>15</v>
      </c>
      <c r="J2" s="41"/>
      <c r="K2" s="41"/>
    </row>
    <row r="3" spans="1:11" x14ac:dyDescent="0.25">
      <c r="A3" s="41">
        <f>A2+1</f>
        <v>2</v>
      </c>
      <c r="B3" s="38">
        <f>B2</f>
        <v>4182.4696215108861</v>
      </c>
      <c r="C3" s="38">
        <f>F2-F3</f>
        <v>2322.5394398535136</v>
      </c>
      <c r="D3" s="38">
        <f>B3-C3</f>
        <v>1859.9301816573725</v>
      </c>
      <c r="E3" s="38"/>
      <c r="F3" s="38">
        <f>B2*((1+(I3/12))^(I2*12-A3)-1)/(((1+(I3/12))^(I2*12-A3))*((1+(I3/12))-1))</f>
        <v>562719.54106363549</v>
      </c>
      <c r="G3" s="41"/>
      <c r="H3" s="38" t="s">
        <v>22</v>
      </c>
      <c r="I3" s="43">
        <f>'Subvencija stambenih kredita'!C5</f>
        <v>3.95E-2</v>
      </c>
      <c r="J3" s="41"/>
      <c r="K3" s="41"/>
    </row>
    <row r="4" spans="1:11" x14ac:dyDescent="0.25">
      <c r="A4" s="41">
        <f t="shared" ref="A4:A67" si="0">A3+1</f>
        <v>3</v>
      </c>
      <c r="B4" s="38">
        <f t="shared" ref="B4:B67" si="1">B3</f>
        <v>4182.4696215108861</v>
      </c>
      <c r="C4" s="38">
        <f>F3-F4</f>
        <v>2330.1844655097229</v>
      </c>
      <c r="D4" s="38">
        <f t="shared" ref="D4:D67" si="2">B4-C4</f>
        <v>1852.2851560011632</v>
      </c>
      <c r="E4" s="38"/>
      <c r="F4" s="38">
        <f>B2*((1+(I3/12))^(I2*12-A4)-1)/(((1+(I3/12))^(I2*12-A4))*((1+(I3/12))-1))</f>
        <v>560389.35659812577</v>
      </c>
      <c r="G4" s="41"/>
      <c r="H4" s="41"/>
      <c r="I4" s="41"/>
      <c r="J4" s="41"/>
      <c r="K4" s="41"/>
    </row>
    <row r="5" spans="1:11" x14ac:dyDescent="0.25">
      <c r="A5" s="41">
        <f t="shared" si="0"/>
        <v>4</v>
      </c>
      <c r="B5" s="38">
        <f t="shared" si="1"/>
        <v>4182.4696215108861</v>
      </c>
      <c r="C5" s="38">
        <f>F4-F5</f>
        <v>2337.8546560421819</v>
      </c>
      <c r="D5" s="38">
        <f t="shared" si="2"/>
        <v>1844.6149654687042</v>
      </c>
      <c r="E5" s="38"/>
      <c r="F5" s="38">
        <f>B2*((1+(I3/12))^(I2*12-A5)-1)/(((1+(I3/12))^(I2*12-A5))*((1+(I3/12))-1))</f>
        <v>558051.50194208359</v>
      </c>
      <c r="G5" s="41"/>
      <c r="H5" s="41"/>
      <c r="I5" s="41"/>
      <c r="J5" s="41"/>
      <c r="K5" s="41"/>
    </row>
    <row r="6" spans="1:11" x14ac:dyDescent="0.25">
      <c r="A6" s="41">
        <f t="shared" si="0"/>
        <v>5</v>
      </c>
      <c r="B6" s="38">
        <f t="shared" si="1"/>
        <v>4182.4696215108861</v>
      </c>
      <c r="C6" s="38">
        <f t="shared" ref="C6:C69" si="3">F5-F6</f>
        <v>2345.5500942849321</v>
      </c>
      <c r="D6" s="38">
        <f t="shared" si="2"/>
        <v>1836.919527225954</v>
      </c>
      <c r="E6" s="38"/>
      <c r="F6" s="38">
        <f>B2*((1+(I3/12))^(I2*12-A6)-1)/(((1+(I3/12))^(I2*12-A6))*((1+(I3/12))-1))</f>
        <v>555705.95184779866</v>
      </c>
      <c r="G6" s="41"/>
      <c r="H6" s="41"/>
      <c r="I6" s="41"/>
      <c r="J6" s="41"/>
      <c r="K6" s="41"/>
    </row>
    <row r="7" spans="1:11" x14ac:dyDescent="0.25">
      <c r="A7" s="41">
        <f t="shared" si="0"/>
        <v>6</v>
      </c>
      <c r="B7" s="38">
        <f t="shared" si="1"/>
        <v>4182.4696215108861</v>
      </c>
      <c r="C7" s="38">
        <f t="shared" si="3"/>
        <v>2353.2708633452421</v>
      </c>
      <c r="D7" s="38">
        <f t="shared" si="2"/>
        <v>1829.198758165644</v>
      </c>
      <c r="E7" s="38"/>
      <c r="F7" s="38">
        <f>B2*((1+(I3/12))^(I2*12-A7)-1)/(((1+(I3/12))^(I2*12-A7))*((1+(I3/12))-1))</f>
        <v>553352.68098445341</v>
      </c>
      <c r="G7" s="41"/>
      <c r="H7" s="41"/>
      <c r="I7" s="41"/>
      <c r="J7" s="41"/>
      <c r="K7" s="41"/>
    </row>
    <row r="8" spans="1:11" x14ac:dyDescent="0.25">
      <c r="A8" s="41">
        <f t="shared" si="0"/>
        <v>7</v>
      </c>
      <c r="B8" s="38">
        <f t="shared" si="1"/>
        <v>4182.4696215108861</v>
      </c>
      <c r="C8" s="38">
        <f t="shared" si="3"/>
        <v>2361.017046603607</v>
      </c>
      <c r="D8" s="38">
        <f t="shared" si="2"/>
        <v>1821.4525749072791</v>
      </c>
      <c r="E8" s="38"/>
      <c r="F8" s="38">
        <f>B2*((1+(I3/12))^(I2*12-A8)-1)/(((1+(I3/12))^(I2*12-A8))*((1+(I3/12))-1))</f>
        <v>550991.66393784981</v>
      </c>
      <c r="G8" s="41"/>
      <c r="H8" s="41"/>
      <c r="I8" s="41"/>
      <c r="J8" s="41"/>
      <c r="K8" s="41"/>
    </row>
    <row r="9" spans="1:11" x14ac:dyDescent="0.25">
      <c r="A9" s="41">
        <f t="shared" si="0"/>
        <v>8</v>
      </c>
      <c r="B9" s="38">
        <f t="shared" si="1"/>
        <v>4182.4696215108861</v>
      </c>
      <c r="C9" s="38">
        <f t="shared" si="3"/>
        <v>2368.7887277152622</v>
      </c>
      <c r="D9" s="38">
        <f t="shared" si="2"/>
        <v>1813.6808937956239</v>
      </c>
      <c r="E9" s="38"/>
      <c r="F9" s="38">
        <f>B2*((1+(I3/12))^(I2*12-A9)-1)/(((1+(I3/12))^(I2*12-A9))*((1+(I3/12))-1))</f>
        <v>548622.87521013455</v>
      </c>
      <c r="G9" s="41"/>
      <c r="H9" s="41"/>
      <c r="I9" s="41"/>
      <c r="J9" s="41"/>
      <c r="K9" s="41"/>
    </row>
    <row r="10" spans="1:11" x14ac:dyDescent="0.25">
      <c r="A10" s="41">
        <f t="shared" si="0"/>
        <v>9</v>
      </c>
      <c r="B10" s="38">
        <f t="shared" si="1"/>
        <v>4182.4696215108861</v>
      </c>
      <c r="C10" s="38">
        <f t="shared" si="3"/>
        <v>2376.585990611231</v>
      </c>
      <c r="D10" s="38">
        <f t="shared" si="2"/>
        <v>1805.8836308996551</v>
      </c>
      <c r="E10" s="38"/>
      <c r="F10" s="38">
        <f>B2*((1+(I3/12))^(I2*12-A10)-1)/(((1+(I3/12))^(I2*12-A10))*((1+(I3/12))-1))</f>
        <v>546246.28921952331</v>
      </c>
      <c r="G10" s="41"/>
      <c r="H10" s="41"/>
      <c r="I10" s="41"/>
      <c r="J10" s="41"/>
      <c r="K10" s="41"/>
    </row>
    <row r="11" spans="1:11" x14ac:dyDescent="0.25">
      <c r="A11" s="41">
        <f t="shared" si="0"/>
        <v>10</v>
      </c>
      <c r="B11" s="38">
        <f t="shared" si="1"/>
        <v>4182.4696215108861</v>
      </c>
      <c r="C11" s="38">
        <f t="shared" si="3"/>
        <v>2384.4089194965782</v>
      </c>
      <c r="D11" s="38">
        <f t="shared" si="2"/>
        <v>1798.0607020143079</v>
      </c>
      <c r="E11" s="38"/>
      <c r="F11" s="38">
        <f>B2*((1+(I3/12))^(I2*12-A11)-1)/(((1+(I3/12))^(I2*12-A11))*((1+(I3/12))-1))</f>
        <v>543861.88030002674</v>
      </c>
      <c r="G11" s="41"/>
      <c r="H11" s="41"/>
      <c r="I11" s="41"/>
      <c r="J11" s="41"/>
      <c r="K11" s="41"/>
    </row>
    <row r="12" spans="1:11" x14ac:dyDescent="0.25">
      <c r="A12" s="41">
        <f t="shared" si="0"/>
        <v>11</v>
      </c>
      <c r="B12" s="38">
        <f t="shared" si="1"/>
        <v>4182.4696215108861</v>
      </c>
      <c r="C12" s="38">
        <f t="shared" si="3"/>
        <v>2392.257598856464</v>
      </c>
      <c r="D12" s="38">
        <f t="shared" si="2"/>
        <v>1790.2120226544221</v>
      </c>
      <c r="E12" s="38"/>
      <c r="F12" s="38">
        <f>B2*((1+(I3/12))^(I2*12-A12)-1)/(((1+(I3/12))^(I2*12-A12))*((1+(I3/12))-1))</f>
        <v>541469.62270117027</v>
      </c>
      <c r="G12" s="41"/>
      <c r="H12" s="41"/>
      <c r="I12" s="41"/>
      <c r="J12" s="41"/>
      <c r="K12" s="41"/>
    </row>
    <row r="13" spans="1:11" x14ac:dyDescent="0.25">
      <c r="A13" s="41">
        <f t="shared" si="0"/>
        <v>12</v>
      </c>
      <c r="B13" s="38">
        <f t="shared" si="1"/>
        <v>4182.4696215108861</v>
      </c>
      <c r="C13" s="38">
        <f t="shared" si="3"/>
        <v>2400.1321134531172</v>
      </c>
      <c r="D13" s="38">
        <f t="shared" si="2"/>
        <v>1782.3375080577689</v>
      </c>
      <c r="E13" s="38"/>
      <c r="F13" s="38">
        <f>B2*((1+(I3/12))^(I2*12-A13)-1)/(((1+(I3/12))^(I2*12-A13))*((1+(I3/12))-1))</f>
        <v>539069.49058771715</v>
      </c>
      <c r="G13" s="41"/>
      <c r="H13" s="41"/>
      <c r="I13" s="41"/>
      <c r="J13" s="41"/>
      <c r="K13" s="41"/>
    </row>
    <row r="14" spans="1:11" x14ac:dyDescent="0.25">
      <c r="A14" s="41">
        <f t="shared" si="0"/>
        <v>13</v>
      </c>
      <c r="B14" s="38">
        <f t="shared" si="1"/>
        <v>4182.4696215108861</v>
      </c>
      <c r="C14" s="38">
        <f t="shared" si="3"/>
        <v>2408.0325483264169</v>
      </c>
      <c r="D14" s="38">
        <f t="shared" si="2"/>
        <v>1774.4370731844692</v>
      </c>
      <c r="E14" s="38"/>
      <c r="F14" s="38">
        <f>B2*((1+(I3/12))^(I2*12-A14)-1)/(((1+(I3/12))^(I2*12-A14))*((1+(I3/12))-1))</f>
        <v>536661.45803939074</v>
      </c>
      <c r="G14" s="41"/>
      <c r="H14" s="41"/>
      <c r="I14" s="41"/>
      <c r="J14" s="41"/>
      <c r="K14" s="41"/>
    </row>
    <row r="15" spans="1:11" x14ac:dyDescent="0.25">
      <c r="A15" s="41">
        <f t="shared" si="0"/>
        <v>14</v>
      </c>
      <c r="B15" s="38">
        <f t="shared" si="1"/>
        <v>4182.4696215108861</v>
      </c>
      <c r="C15" s="38">
        <f t="shared" si="3"/>
        <v>2415.9589887977345</v>
      </c>
      <c r="D15" s="38">
        <f t="shared" si="2"/>
        <v>1766.5106327131516</v>
      </c>
      <c r="E15" s="38"/>
      <c r="F15" s="38">
        <f>B2*((1+(I3/12))^(I2*12-A15)-1)/(((1+(I3/12))^(I2*12-A15))*((1+(I3/12))-1))</f>
        <v>534245.499050593</v>
      </c>
      <c r="G15" s="41"/>
      <c r="H15" s="41"/>
      <c r="I15" s="41"/>
      <c r="J15" s="41"/>
      <c r="K15" s="41"/>
    </row>
    <row r="16" spans="1:11" x14ac:dyDescent="0.25">
      <c r="A16" s="41">
        <f t="shared" si="0"/>
        <v>15</v>
      </c>
      <c r="B16" s="38">
        <f t="shared" si="1"/>
        <v>4182.4696215108861</v>
      </c>
      <c r="C16" s="38">
        <f t="shared" si="3"/>
        <v>2423.9115204693517</v>
      </c>
      <c r="D16" s="38">
        <f t="shared" si="2"/>
        <v>1758.5581010415344</v>
      </c>
      <c r="E16" s="38"/>
      <c r="F16" s="38">
        <f>B2*((1+(I3/12))^(I2*12-A16)-1)/(((1+(I3/12))^(I2*12-A16))*((1+(I3/12))-1))</f>
        <v>531821.58753012365</v>
      </c>
      <c r="G16" s="41"/>
      <c r="H16" s="41"/>
      <c r="I16" s="41"/>
      <c r="J16" s="41"/>
      <c r="K16" s="41"/>
    </row>
    <row r="17" spans="1:11" x14ac:dyDescent="0.25">
      <c r="A17" s="41">
        <f t="shared" si="0"/>
        <v>16</v>
      </c>
      <c r="B17" s="38">
        <f t="shared" si="1"/>
        <v>4182.4696215108861</v>
      </c>
      <c r="C17" s="38">
        <f t="shared" si="3"/>
        <v>2431.890229224111</v>
      </c>
      <c r="D17" s="38">
        <f t="shared" si="2"/>
        <v>1750.5793922867751</v>
      </c>
      <c r="E17" s="38"/>
      <c r="F17" s="38">
        <f>B2*((1+(I3/12))^(I2*12-A17)-1)/(((1+(I3/12))^(I2*12-A17))*((1+(I3/12))-1))</f>
        <v>529389.69730089954</v>
      </c>
      <c r="G17" s="41"/>
      <c r="H17" s="41"/>
      <c r="I17" s="41"/>
      <c r="J17" s="41"/>
      <c r="K17" s="41"/>
    </row>
    <row r="18" spans="1:11" x14ac:dyDescent="0.25">
      <c r="A18" s="41">
        <f t="shared" si="0"/>
        <v>17</v>
      </c>
      <c r="B18" s="38">
        <f t="shared" si="1"/>
        <v>4182.4696215108861</v>
      </c>
      <c r="C18" s="38">
        <f t="shared" si="3"/>
        <v>2439.8952012291411</v>
      </c>
      <c r="D18" s="38">
        <f t="shared" si="2"/>
        <v>1742.574420281745</v>
      </c>
      <c r="E18" s="38"/>
      <c r="F18" s="38">
        <f>B2*((1+(I3/12))^(I2*12-A18)-1)/(((1+(I3/12))^(I2*12-A18))*((1+(I3/12))-1))</f>
        <v>526949.8020996704</v>
      </c>
      <c r="G18" s="41"/>
      <c r="H18" s="41"/>
      <c r="I18" s="41"/>
      <c r="J18" s="41"/>
      <c r="K18" s="41"/>
    </row>
    <row r="19" spans="1:11" x14ac:dyDescent="0.25">
      <c r="A19" s="41">
        <f t="shared" si="0"/>
        <v>18</v>
      </c>
      <c r="B19" s="38">
        <f t="shared" si="1"/>
        <v>4182.4696215108861</v>
      </c>
      <c r="C19" s="38">
        <f t="shared" si="3"/>
        <v>2447.9265229325974</v>
      </c>
      <c r="D19" s="38">
        <f t="shared" si="2"/>
        <v>1734.5430985782887</v>
      </c>
      <c r="E19" s="38"/>
      <c r="F19" s="38">
        <f>B2*((1+(I3/12))^(I2*12-A19)-1)/(((1+(I3/12))^(I2*12-A19))*((1+(I3/12))-1))</f>
        <v>524501.8755767378</v>
      </c>
      <c r="G19" s="41"/>
      <c r="H19" s="41"/>
      <c r="I19" s="41"/>
      <c r="J19" s="41"/>
      <c r="K19" s="41"/>
    </row>
    <row r="20" spans="1:11" x14ac:dyDescent="0.25">
      <c r="A20" s="41">
        <f t="shared" si="0"/>
        <v>19</v>
      </c>
      <c r="B20" s="38">
        <f t="shared" si="1"/>
        <v>4182.4696215108861</v>
      </c>
      <c r="C20" s="38">
        <f t="shared" si="3"/>
        <v>2455.9842810709961</v>
      </c>
      <c r="D20" s="38">
        <f t="shared" si="2"/>
        <v>1726.48534043989</v>
      </c>
      <c r="E20" s="38"/>
      <c r="F20" s="38">
        <f>B2*((1+(I3/12))^(I2*12-A20)-1)/(((1+(I3/12))^(I2*12-A20))*((1+(I3/12))-1))</f>
        <v>522045.89129566681</v>
      </c>
      <c r="G20" s="41"/>
      <c r="H20" s="41"/>
      <c r="I20" s="41"/>
      <c r="J20" s="41"/>
      <c r="K20" s="41"/>
    </row>
    <row r="21" spans="1:11" x14ac:dyDescent="0.25">
      <c r="A21" s="41">
        <f t="shared" si="0"/>
        <v>20</v>
      </c>
      <c r="B21" s="38">
        <f t="shared" si="1"/>
        <v>4182.4696215108861</v>
      </c>
      <c r="C21" s="38">
        <f t="shared" si="3"/>
        <v>2464.0685626626364</v>
      </c>
      <c r="D21" s="38">
        <f t="shared" si="2"/>
        <v>1718.4010588482497</v>
      </c>
      <c r="E21" s="38"/>
      <c r="F21" s="38">
        <f>B2*((1+(I3/12))^(I2*12-A21)-1)/(((1+(I3/12))^(I2*12-A21))*((1+(I3/12))-1))</f>
        <v>519581.82273300417</v>
      </c>
      <c r="G21" s="41"/>
      <c r="H21" s="41"/>
      <c r="I21" s="41"/>
      <c r="J21" s="41"/>
      <c r="K21" s="41"/>
    </row>
    <row r="22" spans="1:11" x14ac:dyDescent="0.25">
      <c r="A22" s="41">
        <f t="shared" si="0"/>
        <v>21</v>
      </c>
      <c r="B22" s="38">
        <f t="shared" si="1"/>
        <v>4182.4696215108861</v>
      </c>
      <c r="C22" s="38">
        <f t="shared" si="3"/>
        <v>2472.1794550147606</v>
      </c>
      <c r="D22" s="38">
        <f t="shared" si="2"/>
        <v>1710.2901664961255</v>
      </c>
      <c r="E22" s="38"/>
      <c r="F22" s="38">
        <f>B2*((1+(I3/12))^(I2*12-A22)-1)/(((1+(I3/12))^(I2*12-A22))*((1+(I3/12))-1))</f>
        <v>517109.64327798941</v>
      </c>
      <c r="G22" s="41"/>
      <c r="H22" s="41"/>
      <c r="I22" s="41"/>
      <c r="J22" s="41"/>
      <c r="K22" s="41"/>
    </row>
    <row r="23" spans="1:11" x14ac:dyDescent="0.25">
      <c r="A23" s="41">
        <f t="shared" si="0"/>
        <v>22</v>
      </c>
      <c r="B23" s="38">
        <f t="shared" si="1"/>
        <v>4182.4696215108861</v>
      </c>
      <c r="C23" s="38">
        <f t="shared" si="3"/>
        <v>2480.3170457210508</v>
      </c>
      <c r="D23" s="38">
        <f t="shared" si="2"/>
        <v>1702.1525757898353</v>
      </c>
      <c r="E23" s="38"/>
      <c r="F23" s="38">
        <f>B2*((1+(I3/12))^(I2*12-A23)-1)/(((1+(I3/12))^(I2*12-A23))*((1+(I3/12))-1))</f>
        <v>514629.32623226836</v>
      </c>
      <c r="G23" s="41"/>
      <c r="H23" s="41"/>
      <c r="I23" s="41"/>
      <c r="J23" s="41"/>
      <c r="K23" s="41"/>
    </row>
    <row r="24" spans="1:11" x14ac:dyDescent="0.25">
      <c r="A24" s="41">
        <f t="shared" si="0"/>
        <v>23</v>
      </c>
      <c r="B24" s="38">
        <f t="shared" si="1"/>
        <v>4182.4696215108861</v>
      </c>
      <c r="C24" s="38">
        <f t="shared" si="3"/>
        <v>2488.4814226629096</v>
      </c>
      <c r="D24" s="38">
        <f t="shared" si="2"/>
        <v>1693.9881988479765</v>
      </c>
      <c r="E24" s="38"/>
      <c r="F24" s="38">
        <f>B2*((1+(I3/12))^(I2*12-A24)-1)/(((1+(I3/12))^(I2*12-A24))*((1+(I3/12))-1))</f>
        <v>512140.84480960545</v>
      </c>
      <c r="G24" s="41"/>
      <c r="H24" s="41"/>
      <c r="I24" s="41"/>
      <c r="J24" s="41"/>
      <c r="K24" s="41"/>
    </row>
    <row r="25" spans="1:11" x14ac:dyDescent="0.25">
      <c r="A25" s="41">
        <f t="shared" si="0"/>
        <v>24</v>
      </c>
      <c r="B25" s="38">
        <f t="shared" si="1"/>
        <v>4182.4696215108861</v>
      </c>
      <c r="C25" s="38">
        <f t="shared" si="3"/>
        <v>2496.6726740124286</v>
      </c>
      <c r="D25" s="38">
        <f t="shared" si="2"/>
        <v>1685.7969474984575</v>
      </c>
      <c r="E25" s="38"/>
      <c r="F25" s="38">
        <f>B2*((1+(I3/12))^(I2*12-A25)-1)/(((1+(I3/12))^(I2*12-A25))*((1+(I3/12))-1))</f>
        <v>509644.17213559302</v>
      </c>
      <c r="G25" s="41"/>
      <c r="H25" s="41"/>
      <c r="I25" s="41"/>
      <c r="J25" s="41"/>
      <c r="K25" s="41"/>
    </row>
    <row r="26" spans="1:11" x14ac:dyDescent="0.25">
      <c r="A26" s="41">
        <f t="shared" si="0"/>
        <v>25</v>
      </c>
      <c r="B26" s="38">
        <f t="shared" si="1"/>
        <v>4182.4696215108861</v>
      </c>
      <c r="C26" s="38">
        <f t="shared" si="3"/>
        <v>2504.8908882315154</v>
      </c>
      <c r="D26" s="38">
        <f t="shared" si="2"/>
        <v>1677.5787332793707</v>
      </c>
      <c r="E26" s="38"/>
      <c r="F26" s="38">
        <f>B2*((1+(I3/12))^(I2*12-A26)-1)/(((1+(I3/12))^(I2*12-A26))*((1+(I3/12))-1))</f>
        <v>507139.2812473615</v>
      </c>
      <c r="G26" s="41"/>
      <c r="H26" s="41"/>
      <c r="I26" s="41"/>
      <c r="J26" s="41"/>
      <c r="K26" s="41"/>
    </row>
    <row r="27" spans="1:11" x14ac:dyDescent="0.25">
      <c r="A27" s="41">
        <f t="shared" si="0"/>
        <v>26</v>
      </c>
      <c r="B27" s="38">
        <f t="shared" si="1"/>
        <v>4182.4696215108861</v>
      </c>
      <c r="C27" s="38">
        <f t="shared" si="3"/>
        <v>2513.1361540714861</v>
      </c>
      <c r="D27" s="38">
        <f t="shared" si="2"/>
        <v>1669.3334674394</v>
      </c>
      <c r="E27" s="38"/>
      <c r="F27" s="38">
        <f>B2*((1+(I3/12))^(I2*12-A27)-1)/(((1+(I3/12))^(I2*12-A27))*((1+(I3/12))-1))</f>
        <v>504626.14509329002</v>
      </c>
      <c r="G27" s="41"/>
      <c r="H27" s="41"/>
      <c r="I27" s="41"/>
      <c r="J27" s="41"/>
      <c r="K27" s="41"/>
    </row>
    <row r="28" spans="1:11" x14ac:dyDescent="0.25">
      <c r="A28" s="41">
        <f t="shared" si="0"/>
        <v>27</v>
      </c>
      <c r="B28" s="38">
        <f t="shared" si="1"/>
        <v>4182.4696215108861</v>
      </c>
      <c r="C28" s="38">
        <f t="shared" si="3"/>
        <v>2521.4085605789442</v>
      </c>
      <c r="D28" s="38">
        <f t="shared" si="2"/>
        <v>1661.0610609319419</v>
      </c>
      <c r="E28" s="38"/>
      <c r="F28" s="38">
        <f>B2*((1+(I3/12))^(I2*12-A28)-1)/(((1+(I3/12))^(I2*12-A28))*((1+(I3/12))-1))</f>
        <v>502104.73653271107</v>
      </c>
      <c r="G28" s="41"/>
      <c r="H28" s="41"/>
      <c r="I28" s="41"/>
      <c r="J28" s="41"/>
      <c r="K28" s="41"/>
    </row>
    <row r="29" spans="1:11" x14ac:dyDescent="0.25">
      <c r="A29" s="41">
        <f t="shared" si="0"/>
        <v>28</v>
      </c>
      <c r="B29" s="38">
        <f t="shared" si="1"/>
        <v>4182.4696215108861</v>
      </c>
      <c r="C29" s="38">
        <f t="shared" si="3"/>
        <v>2529.7081970906584</v>
      </c>
      <c r="D29" s="38">
        <f t="shared" si="2"/>
        <v>1652.7614244202277</v>
      </c>
      <c r="E29" s="38"/>
      <c r="F29" s="38">
        <f>B2*((1+(I3/12))^(I2*12-A29)-1)/(((1+(I3/12))^(I2*12-A29))*((1+(I3/12))-1))</f>
        <v>499575.02833562042</v>
      </c>
      <c r="G29" s="41"/>
      <c r="H29" s="41"/>
      <c r="I29" s="41"/>
      <c r="J29" s="41"/>
      <c r="K29" s="41"/>
    </row>
    <row r="30" spans="1:11" x14ac:dyDescent="0.25">
      <c r="A30" s="41">
        <f t="shared" si="0"/>
        <v>29</v>
      </c>
      <c r="B30" s="38">
        <f t="shared" si="1"/>
        <v>4182.4696215108861</v>
      </c>
      <c r="C30" s="38">
        <f t="shared" si="3"/>
        <v>2538.0351532396744</v>
      </c>
      <c r="D30" s="38">
        <f t="shared" si="2"/>
        <v>1644.4344682712117</v>
      </c>
      <c r="E30" s="38"/>
      <c r="F30" s="38">
        <f>B2*((1+(I3/12))^(I2*12-A30)-1)/(((1+(I3/12))^(I2*12-A30))*((1+(I3/12))-1))</f>
        <v>497036.99318238074</v>
      </c>
      <c r="G30" s="41"/>
      <c r="H30" s="41"/>
      <c r="I30" s="41"/>
      <c r="J30" s="41"/>
      <c r="K30" s="41"/>
    </row>
    <row r="31" spans="1:11" x14ac:dyDescent="0.25">
      <c r="A31" s="41">
        <f t="shared" si="0"/>
        <v>30</v>
      </c>
      <c r="B31" s="38">
        <f t="shared" si="1"/>
        <v>4182.4696215108861</v>
      </c>
      <c r="C31" s="38">
        <f t="shared" si="3"/>
        <v>2546.38951895223</v>
      </c>
      <c r="D31" s="38">
        <f t="shared" si="2"/>
        <v>1636.0801025586561</v>
      </c>
      <c r="E31" s="38"/>
      <c r="F31" s="38">
        <f>B2*((1+(I3/12))^(I2*12-A31)-1)/(((1+(I3/12))^(I2*12-A31))*((1+(I3/12))-1))</f>
        <v>494490.60366342851</v>
      </c>
      <c r="G31" s="41"/>
      <c r="H31" s="41"/>
      <c r="I31" s="41"/>
      <c r="J31" s="41"/>
      <c r="K31" s="41"/>
    </row>
    <row r="32" spans="1:11" x14ac:dyDescent="0.25">
      <c r="A32" s="41">
        <f t="shared" si="0"/>
        <v>31</v>
      </c>
      <c r="B32" s="38">
        <f t="shared" si="1"/>
        <v>4182.4696215108861</v>
      </c>
      <c r="C32" s="38">
        <f t="shared" si="3"/>
        <v>2554.771384452004</v>
      </c>
      <c r="D32" s="38">
        <f t="shared" si="2"/>
        <v>1627.6982370588821</v>
      </c>
      <c r="E32" s="38"/>
      <c r="F32" s="38">
        <f>B2*((1+(I3/12))^(I2*12-A32)-1)/(((1+(I3/12))^(I2*12-A32))*((1+(I3/12))-1))</f>
        <v>491935.83227897651</v>
      </c>
      <c r="G32" s="41"/>
      <c r="H32" s="41"/>
      <c r="I32" s="41"/>
      <c r="J32" s="41"/>
      <c r="K32" s="41"/>
    </row>
    <row r="33" spans="1:11" x14ac:dyDescent="0.25">
      <c r="A33" s="41">
        <f t="shared" si="0"/>
        <v>32</v>
      </c>
      <c r="B33" s="38">
        <f t="shared" si="1"/>
        <v>4182.4696215108861</v>
      </c>
      <c r="C33" s="38">
        <f t="shared" si="3"/>
        <v>2563.1808402592433</v>
      </c>
      <c r="D33" s="38">
        <f t="shared" si="2"/>
        <v>1619.2887812516428</v>
      </c>
      <c r="E33" s="38"/>
      <c r="F33" s="38">
        <f>B2*((1+(I3/12))^(I2*12-A33)-1)/(((1+(I3/12))^(I2*12-A33))*((1+(I3/12))-1))</f>
        <v>489372.65143871726</v>
      </c>
      <c r="G33" s="41"/>
      <c r="H33" s="41"/>
      <c r="I33" s="41"/>
      <c r="J33" s="41"/>
      <c r="K33" s="41"/>
    </row>
    <row r="34" spans="1:11" x14ac:dyDescent="0.25">
      <c r="A34" s="41">
        <f t="shared" si="0"/>
        <v>33</v>
      </c>
      <c r="B34" s="38">
        <f t="shared" si="1"/>
        <v>4182.4696215108861</v>
      </c>
      <c r="C34" s="38">
        <f t="shared" si="3"/>
        <v>2571.6179771919851</v>
      </c>
      <c r="D34" s="38">
        <f t="shared" si="2"/>
        <v>1610.851644318901</v>
      </c>
      <c r="E34" s="38"/>
      <c r="F34" s="38">
        <f>B2*((1+(I3/12))^(I2*12-A34)-1)/(((1+(I3/12))^(I2*12-A34))*((1+(I3/12))-1))</f>
        <v>486801.03346152528</v>
      </c>
      <c r="G34" s="41"/>
      <c r="H34" s="41"/>
      <c r="I34" s="41"/>
      <c r="J34" s="41"/>
      <c r="K34" s="41"/>
    </row>
    <row r="35" spans="1:11" x14ac:dyDescent="0.25">
      <c r="A35" s="41">
        <f t="shared" si="0"/>
        <v>34</v>
      </c>
      <c r="B35" s="38">
        <f t="shared" si="1"/>
        <v>4182.4696215108861</v>
      </c>
      <c r="C35" s="38">
        <f t="shared" si="3"/>
        <v>2580.0828863666393</v>
      </c>
      <c r="D35" s="38">
        <f t="shared" si="2"/>
        <v>1602.3867351442468</v>
      </c>
      <c r="E35" s="38"/>
      <c r="F35" s="38">
        <f>B2*((1+(I3/12))^(I2*12-A35)-1)/(((1+(I3/12))^(I2*12-A35))*((1+(I3/12))-1))</f>
        <v>484220.95057515864</v>
      </c>
      <c r="G35" s="41"/>
      <c r="H35" s="41"/>
      <c r="I35" s="41"/>
      <c r="J35" s="41"/>
      <c r="K35" s="41"/>
    </row>
    <row r="36" spans="1:11" x14ac:dyDescent="0.25">
      <c r="A36" s="41">
        <f t="shared" si="0"/>
        <v>35</v>
      </c>
      <c r="B36" s="38">
        <f t="shared" si="1"/>
        <v>4182.4696215108861</v>
      </c>
      <c r="C36" s="38">
        <f t="shared" si="3"/>
        <v>2588.5756592010148</v>
      </c>
      <c r="D36" s="38">
        <f t="shared" si="2"/>
        <v>1593.8939623098713</v>
      </c>
      <c r="E36" s="38"/>
      <c r="F36" s="38">
        <f>B2*((1+(I3/12))^(I2*12-A36)-1)/(((1+(I3/12))^(I2*12-A36))*((1+(I3/12))-1))</f>
        <v>481632.37491595763</v>
      </c>
      <c r="G36" s="41"/>
      <c r="H36" s="41"/>
      <c r="I36" s="41"/>
      <c r="J36" s="41"/>
      <c r="K36" s="41"/>
    </row>
    <row r="37" spans="1:11" x14ac:dyDescent="0.25">
      <c r="A37" s="41">
        <f t="shared" si="0"/>
        <v>36</v>
      </c>
      <c r="B37" s="38">
        <f t="shared" si="1"/>
        <v>4182.4696215108861</v>
      </c>
      <c r="C37" s="38">
        <f t="shared" si="3"/>
        <v>2597.0963874125155</v>
      </c>
      <c r="D37" s="38">
        <f t="shared" si="2"/>
        <v>1585.3732340983706</v>
      </c>
      <c r="E37" s="38"/>
      <c r="F37" s="38">
        <f>B2*((1+(I3/12))^(I2*12-A37)-1)/(((1+(I3/12))^(I2*12-A37))*((1+(I3/12))-1))</f>
        <v>479035.27852854511</v>
      </c>
      <c r="G37" s="41"/>
      <c r="H37" s="41"/>
      <c r="I37" s="41"/>
      <c r="J37" s="41"/>
      <c r="K37" s="41"/>
    </row>
    <row r="38" spans="1:11" x14ac:dyDescent="0.25">
      <c r="A38" s="41">
        <f t="shared" si="0"/>
        <v>37</v>
      </c>
      <c r="B38" s="38">
        <f t="shared" si="1"/>
        <v>4182.4696215108861</v>
      </c>
      <c r="C38" s="38">
        <f t="shared" si="3"/>
        <v>2605.6451630211668</v>
      </c>
      <c r="D38" s="38">
        <f t="shared" si="2"/>
        <v>1576.8244584897193</v>
      </c>
      <c r="E38" s="38"/>
      <c r="F38" s="38">
        <f>B2*((1+(I3/12))^(I2*12-A38)-1)/(((1+(I3/12))^(I2*12-A38))*((1+(I3/12))-1))</f>
        <v>476429.63336552394</v>
      </c>
      <c r="G38" s="41"/>
      <c r="H38" s="41"/>
      <c r="I38" s="41"/>
      <c r="J38" s="41"/>
      <c r="K38" s="41"/>
    </row>
    <row r="39" spans="1:11" x14ac:dyDescent="0.25">
      <c r="A39" s="41">
        <f t="shared" si="0"/>
        <v>38</v>
      </c>
      <c r="B39" s="38">
        <f t="shared" si="1"/>
        <v>4182.4696215108861</v>
      </c>
      <c r="C39" s="38">
        <f t="shared" si="3"/>
        <v>2614.2220783494995</v>
      </c>
      <c r="D39" s="38">
        <f t="shared" si="2"/>
        <v>1568.2475431613866</v>
      </c>
      <c r="E39" s="38"/>
      <c r="F39" s="38">
        <f>B2*((1+(I3/12))^(I2*12-A39)-1)/(((1+(I3/12))^(I2*12-A39))*((1+(I3/12))-1))</f>
        <v>473815.41128717444</v>
      </c>
      <c r="G39" s="41"/>
      <c r="H39" s="41"/>
      <c r="I39" s="41"/>
      <c r="J39" s="41"/>
      <c r="K39" s="41"/>
    </row>
    <row r="40" spans="1:11" x14ac:dyDescent="0.25">
      <c r="A40" s="41">
        <f t="shared" si="0"/>
        <v>39</v>
      </c>
      <c r="B40" s="38">
        <f t="shared" si="1"/>
        <v>4182.4696215108861</v>
      </c>
      <c r="C40" s="38">
        <f t="shared" si="3"/>
        <v>2622.8272260238882</v>
      </c>
      <c r="D40" s="38">
        <f t="shared" si="2"/>
        <v>1559.6423954869979</v>
      </c>
      <c r="E40" s="38"/>
      <c r="F40" s="38">
        <f>B2*((1+(I3/12))^(I2*12-A40)-1)/(((1+(I3/12))^(I2*12-A40))*((1+(I3/12))-1))</f>
        <v>471192.58406115056</v>
      </c>
      <c r="G40" s="41"/>
      <c r="H40" s="41"/>
      <c r="I40" s="41"/>
      <c r="J40" s="41"/>
      <c r="K40" s="41"/>
    </row>
    <row r="41" spans="1:11" x14ac:dyDescent="0.25">
      <c r="A41" s="41">
        <f t="shared" si="0"/>
        <v>40</v>
      </c>
      <c r="B41" s="38">
        <f t="shared" si="1"/>
        <v>4182.4696215108861</v>
      </c>
      <c r="C41" s="38">
        <f t="shared" si="3"/>
        <v>2631.4606989761814</v>
      </c>
      <c r="D41" s="38">
        <f t="shared" si="2"/>
        <v>1551.0089225347047</v>
      </c>
      <c r="E41" s="38"/>
      <c r="F41" s="38">
        <f>B2*((1+(I3/12))^(I2*12-A41)-1)/(((1+(I3/12))^(I2*12-A41))*((1+(I3/12))-1))</f>
        <v>468561.12336217437</v>
      </c>
      <c r="G41" s="41"/>
      <c r="H41" s="41"/>
      <c r="I41" s="41"/>
      <c r="J41" s="41"/>
      <c r="K41" s="41"/>
    </row>
    <row r="42" spans="1:11" x14ac:dyDescent="0.25">
      <c r="A42" s="41">
        <f t="shared" si="0"/>
        <v>41</v>
      </c>
      <c r="B42" s="38">
        <f t="shared" si="1"/>
        <v>4182.4696215108861</v>
      </c>
      <c r="C42" s="38">
        <f t="shared" si="3"/>
        <v>2640.1225904439925</v>
      </c>
      <c r="D42" s="38">
        <f t="shared" si="2"/>
        <v>1542.3470310668936</v>
      </c>
      <c r="E42" s="38"/>
      <c r="F42" s="38">
        <f>B2*((1+(I3/12))^(I2*12-A42)-1)/(((1+(I3/12))^(I2*12-A42))*((1+(I3/12))-1))</f>
        <v>465921.00077173038</v>
      </c>
      <c r="G42" s="41"/>
      <c r="H42" s="41"/>
      <c r="I42" s="41"/>
      <c r="J42" s="41"/>
      <c r="K42" s="41"/>
    </row>
    <row r="43" spans="1:11" x14ac:dyDescent="0.25">
      <c r="A43" s="41">
        <f t="shared" si="0"/>
        <v>42</v>
      </c>
      <c r="B43" s="38">
        <f t="shared" si="1"/>
        <v>4182.4696215108861</v>
      </c>
      <c r="C43" s="38">
        <f t="shared" si="3"/>
        <v>2648.812993970525</v>
      </c>
      <c r="D43" s="38">
        <f t="shared" si="2"/>
        <v>1533.6566275403611</v>
      </c>
      <c r="E43" s="38"/>
      <c r="F43" s="38">
        <f>B2*((1+(I3/12))^(I2*12-A43)-1)/(((1+(I3/12))^(I2*12-A43))*((1+(I3/12))-1))</f>
        <v>463272.18777775986</v>
      </c>
      <c r="G43" s="41"/>
      <c r="H43" s="41"/>
      <c r="I43" s="41"/>
      <c r="J43" s="41"/>
      <c r="K43" s="41"/>
    </row>
    <row r="44" spans="1:11" x14ac:dyDescent="0.25">
      <c r="A44" s="41">
        <f t="shared" si="0"/>
        <v>43</v>
      </c>
      <c r="B44" s="38">
        <f t="shared" si="1"/>
        <v>4182.4696215108861</v>
      </c>
      <c r="C44" s="38">
        <f t="shared" si="3"/>
        <v>2657.532003409171</v>
      </c>
      <c r="D44" s="38">
        <f t="shared" si="2"/>
        <v>1524.9376181017151</v>
      </c>
      <c r="E44" s="38"/>
      <c r="F44" s="38">
        <f>B2*((1+(I3/12))^(I2*12-A44)-1)/(((1+(I3/12))^(I2*12-A44))*((1+(I3/12))-1))</f>
        <v>460614.65577435069</v>
      </c>
      <c r="G44" s="41"/>
      <c r="H44" s="41"/>
      <c r="I44" s="41"/>
      <c r="J44" s="41"/>
      <c r="K44" s="41"/>
    </row>
    <row r="45" spans="1:11" x14ac:dyDescent="0.25">
      <c r="A45" s="41">
        <f t="shared" si="0"/>
        <v>44</v>
      </c>
      <c r="B45" s="38">
        <f t="shared" si="1"/>
        <v>4182.4696215108861</v>
      </c>
      <c r="C45" s="38">
        <f t="shared" si="3"/>
        <v>2666.2797129203682</v>
      </c>
      <c r="D45" s="38">
        <f t="shared" si="2"/>
        <v>1516.1899085905179</v>
      </c>
      <c r="E45" s="38"/>
      <c r="F45" s="38">
        <f>B2*((1+(I3/12))^(I2*12-A45)-1)/(((1+(I3/12))^(I2*12-A45))*((1+(I3/12))-1))</f>
        <v>457948.37606143032</v>
      </c>
      <c r="G45" s="41"/>
      <c r="H45" s="41"/>
      <c r="I45" s="41"/>
      <c r="J45" s="41"/>
      <c r="K45" s="41"/>
    </row>
    <row r="46" spans="1:11" x14ac:dyDescent="0.25">
      <c r="A46" s="41">
        <f t="shared" si="0"/>
        <v>45</v>
      </c>
      <c r="B46" s="38">
        <f t="shared" si="1"/>
        <v>4182.4696215108861</v>
      </c>
      <c r="C46" s="38">
        <f t="shared" si="3"/>
        <v>2675.0562169753248</v>
      </c>
      <c r="D46" s="38">
        <f t="shared" si="2"/>
        <v>1507.4134045355613</v>
      </c>
      <c r="E46" s="38"/>
      <c r="F46" s="38">
        <f>B2*((1+(I3/12))^(I2*12-A46)-1)/(((1+(I3/12))^(I2*12-A46))*((1+(I3/12))-1))</f>
        <v>455273.31984445499</v>
      </c>
      <c r="G46" s="41"/>
      <c r="H46" s="41"/>
      <c r="I46" s="41"/>
      <c r="J46" s="41"/>
      <c r="K46" s="41"/>
    </row>
    <row r="47" spans="1:11" x14ac:dyDescent="0.25">
      <c r="A47" s="41">
        <f t="shared" si="0"/>
        <v>46</v>
      </c>
      <c r="B47" s="38">
        <f t="shared" si="1"/>
        <v>4182.4696215108861</v>
      </c>
      <c r="C47" s="38">
        <f t="shared" si="3"/>
        <v>2683.8616103562526</v>
      </c>
      <c r="D47" s="38">
        <f t="shared" si="2"/>
        <v>1498.6080111546335</v>
      </c>
      <c r="E47" s="38"/>
      <c r="F47" s="38">
        <f>B2*((1+(I3/12))^(I2*12-A47)-1)/(((1+(I3/12))^(I2*12-A47))*((1+(I3/12))-1))</f>
        <v>452589.45823409874</v>
      </c>
      <c r="G47" s="41"/>
      <c r="H47" s="41"/>
      <c r="I47" s="41"/>
      <c r="J47" s="41"/>
      <c r="K47" s="41"/>
    </row>
    <row r="48" spans="1:11" x14ac:dyDescent="0.25">
      <c r="A48" s="41">
        <f t="shared" si="0"/>
        <v>47</v>
      </c>
      <c r="B48" s="38">
        <f t="shared" si="1"/>
        <v>4182.4696215108861</v>
      </c>
      <c r="C48" s="38">
        <f t="shared" si="3"/>
        <v>2692.6959881568328</v>
      </c>
      <c r="D48" s="38">
        <f t="shared" si="2"/>
        <v>1489.7736333540533</v>
      </c>
      <c r="E48" s="38"/>
      <c r="F48" s="38">
        <f>B2*((1+(I3/12))^(I2*12-A48)-1)/(((1+(I3/12))^(I2*12-A48))*((1+(I3/12))-1))</f>
        <v>449896.76224594191</v>
      </c>
      <c r="G48" s="41"/>
      <c r="H48" s="41"/>
      <c r="I48" s="41"/>
      <c r="J48" s="41"/>
      <c r="K48" s="41"/>
    </row>
    <row r="49" spans="1:11" x14ac:dyDescent="0.25">
      <c r="A49" s="41">
        <f t="shared" si="0"/>
        <v>48</v>
      </c>
      <c r="B49" s="38">
        <f t="shared" si="1"/>
        <v>4182.4696215108861</v>
      </c>
      <c r="C49" s="38">
        <f t="shared" si="3"/>
        <v>2701.5594457847765</v>
      </c>
      <c r="D49" s="38">
        <f t="shared" si="2"/>
        <v>1480.9101757261096</v>
      </c>
      <c r="E49" s="38"/>
      <c r="F49" s="38">
        <f>B2*((1+(I3/12))^(I2*12-A49)-1)/(((1+(I3/12))^(I2*12-A49))*((1+(I3/12))-1))</f>
        <v>447195.20280015713</v>
      </c>
      <c r="G49" s="38">
        <f>SUM(D2:D49)</f>
        <v>80596.744632679634</v>
      </c>
      <c r="H49" s="41"/>
      <c r="I49" s="41"/>
      <c r="J49" s="41"/>
      <c r="K49" s="41"/>
    </row>
    <row r="50" spans="1:11" x14ac:dyDescent="0.25">
      <c r="A50" s="41">
        <f t="shared" si="0"/>
        <v>49</v>
      </c>
      <c r="B50" s="38">
        <f t="shared" si="1"/>
        <v>4182.4696215108861</v>
      </c>
      <c r="C50" s="38">
        <f t="shared" si="3"/>
        <v>2710.4520789606031</v>
      </c>
      <c r="D50" s="38">
        <f t="shared" si="2"/>
        <v>1472.017542550283</v>
      </c>
      <c r="E50" s="38"/>
      <c r="F50" s="38">
        <f>B2*((1+(I3/12))^(I2*12-A50)-1)/(((1+(I3/12))^(I2*12-A50))*((1+(I3/12))-1))</f>
        <v>444484.75072119653</v>
      </c>
      <c r="G50" s="38"/>
      <c r="H50" s="41"/>
      <c r="I50" s="41"/>
      <c r="J50" s="41"/>
      <c r="K50" s="41"/>
    </row>
    <row r="51" spans="1:11" x14ac:dyDescent="0.25">
      <c r="A51" s="41">
        <f t="shared" si="0"/>
        <v>50</v>
      </c>
      <c r="B51" s="38">
        <f t="shared" si="1"/>
        <v>4182.4696215108861</v>
      </c>
      <c r="C51" s="38">
        <f t="shared" si="3"/>
        <v>2719.3739837202011</v>
      </c>
      <c r="D51" s="38">
        <f t="shared" si="2"/>
        <v>1463.095637790685</v>
      </c>
      <c r="E51" s="41"/>
      <c r="F51" s="38">
        <f>B2*((1+(I3/12))^(I2*12-A51)-1)/(((1+(I3/12))^(I2*12-A51))*((1+(I3/12))-1))</f>
        <v>441765.37673747633</v>
      </c>
      <c r="G51" s="38"/>
      <c r="H51" s="41"/>
      <c r="I51" s="41"/>
      <c r="J51" s="41"/>
      <c r="K51" s="41"/>
    </row>
    <row r="52" spans="1:11" x14ac:dyDescent="0.25">
      <c r="A52" s="41">
        <f t="shared" si="0"/>
        <v>51</v>
      </c>
      <c r="B52" s="38">
        <f t="shared" si="1"/>
        <v>4182.4696215108861</v>
      </c>
      <c r="C52" s="38">
        <f t="shared" si="3"/>
        <v>2728.325256416807</v>
      </c>
      <c r="D52" s="38">
        <f t="shared" si="2"/>
        <v>1454.1443650940791</v>
      </c>
      <c r="E52" s="41"/>
      <c r="F52" s="38">
        <f>B2*((1+(I3/12))^(I2*12-A52)-1)/(((1+(I3/12))^(I2*12-A52))*((1+(I3/12))-1))</f>
        <v>439037.05148105952</v>
      </c>
      <c r="G52" s="38"/>
      <c r="H52" s="41"/>
      <c r="I52" s="41"/>
      <c r="J52" s="41"/>
      <c r="K52" s="41"/>
    </row>
    <row r="53" spans="1:11" x14ac:dyDescent="0.25">
      <c r="A53" s="41">
        <f t="shared" si="0"/>
        <v>52</v>
      </c>
      <c r="B53" s="38">
        <f t="shared" si="1"/>
        <v>4182.4696215108861</v>
      </c>
      <c r="C53" s="38">
        <f t="shared" si="3"/>
        <v>2737.3059937189682</v>
      </c>
      <c r="D53" s="38">
        <f t="shared" si="2"/>
        <v>1445.1636277919179</v>
      </c>
      <c r="E53" s="41"/>
      <c r="F53" s="38">
        <f>B2*((1+(I3/12))^(I2*12-A53)-1)/(((1+(I3/12))^(I2*12-A53))*((1+(I3/12))-1))</f>
        <v>436299.74548734055</v>
      </c>
      <c r="G53" s="38"/>
      <c r="H53" s="41"/>
      <c r="I53" s="41"/>
      <c r="J53" s="41"/>
      <c r="K53" s="41"/>
    </row>
    <row r="54" spans="1:11" x14ac:dyDescent="0.25">
      <c r="A54" s="41">
        <f t="shared" si="0"/>
        <v>53</v>
      </c>
      <c r="B54" s="38">
        <f t="shared" si="1"/>
        <v>4182.4696215108861</v>
      </c>
      <c r="C54" s="38">
        <f t="shared" si="3"/>
        <v>2746.3162926150253</v>
      </c>
      <c r="D54" s="38">
        <f t="shared" si="2"/>
        <v>1436.1533288958608</v>
      </c>
      <c r="E54" s="41"/>
      <c r="F54" s="38">
        <f>B2*((1+(I3/12))^(I2*12-A54)-1)/(((1+(I3/12))^(I2*12-A54))*((1+(I3/12))-1))</f>
        <v>433553.42919472553</v>
      </c>
      <c r="G54" s="38"/>
      <c r="H54" s="41"/>
      <c r="I54" s="41"/>
      <c r="J54" s="41"/>
      <c r="K54" s="41"/>
    </row>
    <row r="55" spans="1:11" x14ac:dyDescent="0.25">
      <c r="A55" s="41">
        <f t="shared" si="0"/>
        <v>54</v>
      </c>
      <c r="B55" s="38">
        <f t="shared" si="1"/>
        <v>4182.4696215108861</v>
      </c>
      <c r="C55" s="38">
        <f t="shared" si="3"/>
        <v>2755.3562504118891</v>
      </c>
      <c r="D55" s="38">
        <f t="shared" si="2"/>
        <v>1427.113371098997</v>
      </c>
      <c r="E55" s="41"/>
      <c r="F55" s="38">
        <f>B2*((1+(I3/12))^(I2*12-A55)-1)/(((1+(I3/12))^(I2*12-A55))*((1+(I3/12))-1))</f>
        <v>430798.07294431364</v>
      </c>
      <c r="G55" s="38"/>
      <c r="H55" s="41"/>
      <c r="I55" s="41"/>
      <c r="J55" s="41"/>
      <c r="K55" s="41"/>
    </row>
    <row r="56" spans="1:11" x14ac:dyDescent="0.25">
      <c r="A56" s="41">
        <f t="shared" si="0"/>
        <v>55</v>
      </c>
      <c r="B56" s="38">
        <f t="shared" si="1"/>
        <v>4182.4696215108861</v>
      </c>
      <c r="C56" s="38">
        <f t="shared" si="3"/>
        <v>2764.4259647357394</v>
      </c>
      <c r="D56" s="38">
        <f t="shared" si="2"/>
        <v>1418.0436567751467</v>
      </c>
      <c r="E56" s="41"/>
      <c r="F56" s="38">
        <f>B2*((1+(I3/12))^(I2*12-A56)-1)/(((1+(I3/12))^(I2*12-A56))*((1+(I3/12))-1))</f>
        <v>428033.6469795779</v>
      </c>
      <c r="G56" s="38"/>
      <c r="H56" s="41"/>
      <c r="I56" s="41"/>
      <c r="J56" s="41"/>
      <c r="K56" s="41"/>
    </row>
    <row r="57" spans="1:11" x14ac:dyDescent="0.25">
      <c r="A57" s="41">
        <f t="shared" si="0"/>
        <v>56</v>
      </c>
      <c r="B57" s="38">
        <f t="shared" si="1"/>
        <v>4182.4696215108861</v>
      </c>
      <c r="C57" s="38">
        <f t="shared" si="3"/>
        <v>2773.5255335362745</v>
      </c>
      <c r="D57" s="38">
        <f t="shared" si="2"/>
        <v>1408.9440879746116</v>
      </c>
      <c r="E57" s="41"/>
      <c r="F57" s="38">
        <f>B2*((1+(I3/12))^(I2*12-A57)-1)/(((1+(I3/12))^(I2*12-A57))*((1+(I3/12))-1))</f>
        <v>425260.12144604162</v>
      </c>
      <c r="G57" s="38"/>
      <c r="H57" s="41"/>
      <c r="I57" s="41"/>
      <c r="J57" s="41"/>
      <c r="K57" s="41"/>
    </row>
    <row r="58" spans="1:11" x14ac:dyDescent="0.25">
      <c r="A58" s="41">
        <f t="shared" si="0"/>
        <v>57</v>
      </c>
      <c r="B58" s="38">
        <f t="shared" si="1"/>
        <v>4182.4696215108861</v>
      </c>
      <c r="C58" s="38">
        <f t="shared" si="3"/>
        <v>2782.6550550847314</v>
      </c>
      <c r="D58" s="38">
        <f t="shared" si="2"/>
        <v>1399.8145664261547</v>
      </c>
      <c r="E58" s="41"/>
      <c r="F58" s="38">
        <f>B2*((1+(I3/12))^(I2*12-A58)-1)/(((1+(I3/12))^(I2*12-A58))*((1+(I3/12))-1))</f>
        <v>422477.46639095689</v>
      </c>
      <c r="G58" s="38"/>
      <c r="H58" s="41"/>
      <c r="I58" s="41"/>
      <c r="J58" s="41"/>
      <c r="K58" s="41"/>
    </row>
    <row r="59" spans="1:11" x14ac:dyDescent="0.25">
      <c r="A59" s="41">
        <f t="shared" si="0"/>
        <v>58</v>
      </c>
      <c r="B59" s="38">
        <f t="shared" si="1"/>
        <v>4182.4696215108861</v>
      </c>
      <c r="C59" s="38">
        <f t="shared" si="3"/>
        <v>2791.8146279737703</v>
      </c>
      <c r="D59" s="38">
        <f t="shared" si="2"/>
        <v>1390.6549935371158</v>
      </c>
      <c r="E59" s="41"/>
      <c r="F59" s="38">
        <f>B2*((1+(I3/12))^(I2*12-A59)-1)/(((1+(I3/12))^(I2*12-A59))*((1+(I3/12))-1))</f>
        <v>419685.65176298312</v>
      </c>
      <c r="G59" s="38"/>
      <c r="H59" s="41"/>
      <c r="I59" s="41"/>
      <c r="J59" s="41"/>
      <c r="K59" s="41"/>
    </row>
    <row r="60" spans="1:11" x14ac:dyDescent="0.25">
      <c r="A60" s="41">
        <f t="shared" si="0"/>
        <v>59</v>
      </c>
      <c r="B60" s="38">
        <f t="shared" si="1"/>
        <v>4182.4696215108861</v>
      </c>
      <c r="C60" s="38">
        <f t="shared" si="3"/>
        <v>2801.0043511245749</v>
      </c>
      <c r="D60" s="38">
        <f t="shared" si="2"/>
        <v>1381.4652703863112</v>
      </c>
      <c r="E60" s="41"/>
      <c r="F60" s="38">
        <f>B2*((1+(I3/12))^(I2*12-A60)-1)/(((1+(I3/12))^(I2*12-A60))*((1+(I3/12))-1))</f>
        <v>416884.64741185855</v>
      </c>
      <c r="G60" s="38"/>
      <c r="H60" s="41"/>
      <c r="I60" s="41"/>
      <c r="J60" s="41"/>
      <c r="K60" s="41"/>
    </row>
    <row r="61" spans="1:11" x14ac:dyDescent="0.25">
      <c r="A61" s="41">
        <f t="shared" si="0"/>
        <v>60</v>
      </c>
      <c r="B61" s="38">
        <f t="shared" si="1"/>
        <v>4182.4696215108861</v>
      </c>
      <c r="C61" s="38">
        <f t="shared" si="3"/>
        <v>2810.2243237801595</v>
      </c>
      <c r="D61" s="38">
        <f t="shared" si="2"/>
        <v>1372.2452977307266</v>
      </c>
      <c r="E61" s="41"/>
      <c r="F61" s="38">
        <f>B2*((1+(I3/12))^(I2*12-A61)-1)/(((1+(I3/12))^(I2*12-A61))*((1+(I3/12))-1))</f>
        <v>414074.42308807839</v>
      </c>
      <c r="G61" s="38">
        <f>SUM(D2:D61)</f>
        <v>97665.600378731513</v>
      </c>
      <c r="H61" s="41"/>
      <c r="I61" s="41"/>
      <c r="J61" s="41"/>
      <c r="K61" s="41"/>
    </row>
    <row r="62" spans="1:11" x14ac:dyDescent="0.25">
      <c r="A62" s="41">
        <f t="shared" si="0"/>
        <v>61</v>
      </c>
      <c r="B62" s="38">
        <f t="shared" si="1"/>
        <v>4182.4696215108861</v>
      </c>
      <c r="C62" s="38">
        <f t="shared" si="3"/>
        <v>2819.4746455127606</v>
      </c>
      <c r="D62" s="38">
        <f t="shared" si="2"/>
        <v>1362.9949759981255</v>
      </c>
      <c r="E62" s="41"/>
      <c r="F62" s="38">
        <f>B2*((1+(I3/12))^(I2*12-A62)-1)/(((1+(I3/12))^(I2*12-A62))*((1+(I3/12))-1))</f>
        <v>411254.94844256563</v>
      </c>
      <c r="G62" s="38"/>
      <c r="H62" s="41"/>
      <c r="I62" s="41"/>
      <c r="J62" s="41"/>
      <c r="K62" s="41"/>
    </row>
    <row r="63" spans="1:11" x14ac:dyDescent="0.25">
      <c r="A63" s="41">
        <f t="shared" si="0"/>
        <v>62</v>
      </c>
      <c r="B63" s="38">
        <f t="shared" si="1"/>
        <v>4182.4696215108861</v>
      </c>
      <c r="C63" s="38">
        <f t="shared" si="3"/>
        <v>2828.7554162208107</v>
      </c>
      <c r="D63" s="38">
        <f t="shared" si="2"/>
        <v>1353.7142052900754</v>
      </c>
      <c r="E63" s="41"/>
      <c r="F63" s="38">
        <f>B2*((1+(I3/12))^(I2*12-A63)-1)/(((1+(I3/12))^(I2*12-A63))*((1+(I3/12))-1))</f>
        <v>408426.19302634482</v>
      </c>
      <c r="G63" s="38"/>
      <c r="H63" s="41"/>
      <c r="I63" s="41"/>
      <c r="J63" s="41"/>
      <c r="K63" s="41"/>
    </row>
    <row r="64" spans="1:11" x14ac:dyDescent="0.25">
      <c r="A64" s="41">
        <f t="shared" si="0"/>
        <v>63</v>
      </c>
      <c r="B64" s="38">
        <f t="shared" si="1"/>
        <v>4182.4696215108861</v>
      </c>
      <c r="C64" s="38">
        <f t="shared" si="3"/>
        <v>2838.0667361323722</v>
      </c>
      <c r="D64" s="38">
        <f t="shared" si="2"/>
        <v>1344.4028853785139</v>
      </c>
      <c r="E64" s="41"/>
      <c r="F64" s="38">
        <f>B2*((1+(I3/12))^(I2*12-A64)-1)/(((1+(I3/12))^(I2*12-A64))*((1+(I3/12))-1))</f>
        <v>405588.12629021244</v>
      </c>
      <c r="G64" s="38"/>
      <c r="H64" s="41"/>
      <c r="I64" s="41"/>
      <c r="J64" s="41"/>
      <c r="K64" s="41"/>
    </row>
    <row r="65" spans="1:11" x14ac:dyDescent="0.25">
      <c r="A65" s="41">
        <f t="shared" si="0"/>
        <v>64</v>
      </c>
      <c r="B65" s="38">
        <f t="shared" si="1"/>
        <v>4182.4696215108861</v>
      </c>
      <c r="C65" s="38">
        <f t="shared" si="3"/>
        <v>2847.4087058057776</v>
      </c>
      <c r="D65" s="38">
        <f t="shared" si="2"/>
        <v>1335.0609157051085</v>
      </c>
      <c r="E65" s="41"/>
      <c r="F65" s="38">
        <f>B2*((1+(I3/12))^(I2*12-A65)-1)/(((1+(I3/12))^(I2*12-A65))*((1+(I3/12))-1))</f>
        <v>402740.71758440667</v>
      </c>
      <c r="G65" s="38"/>
      <c r="H65" s="41"/>
      <c r="I65" s="41"/>
      <c r="J65" s="41"/>
      <c r="K65" s="41"/>
    </row>
    <row r="66" spans="1:11" x14ac:dyDescent="0.25">
      <c r="A66" s="41">
        <f t="shared" si="0"/>
        <v>65</v>
      </c>
      <c r="B66" s="38">
        <f t="shared" si="1"/>
        <v>4182.4696215108861</v>
      </c>
      <c r="C66" s="38">
        <f t="shared" si="3"/>
        <v>2856.781426129106</v>
      </c>
      <c r="D66" s="38">
        <f t="shared" si="2"/>
        <v>1325.6881953817801</v>
      </c>
      <c r="E66" s="41"/>
      <c r="F66" s="38">
        <f>B2*((1+(I3/12))^(I2*12-A66)-1)/(((1+(I3/12))^(I2*12-A66))*((1+(I3/12))-1))</f>
        <v>399883.93615827756</v>
      </c>
      <c r="G66" s="38"/>
      <c r="H66" s="41"/>
      <c r="I66" s="41"/>
      <c r="J66" s="41"/>
      <c r="K66" s="41"/>
    </row>
    <row r="67" spans="1:11" x14ac:dyDescent="0.25">
      <c r="A67" s="41">
        <f t="shared" si="0"/>
        <v>66</v>
      </c>
      <c r="B67" s="38">
        <f t="shared" si="1"/>
        <v>4182.4696215108861</v>
      </c>
      <c r="C67" s="38">
        <f t="shared" si="3"/>
        <v>2866.1849983230932</v>
      </c>
      <c r="D67" s="38">
        <f t="shared" si="2"/>
        <v>1316.2846231877929</v>
      </c>
      <c r="E67" s="41"/>
      <c r="F67" s="38">
        <f>B2*((1+(I3/12))^(I2*12-A67)-1)/(((1+(I3/12))^(I2*12-A67))*((1+(I3/12))-1))</f>
        <v>397017.75115995447</v>
      </c>
      <c r="G67" s="38"/>
      <c r="H67" s="41"/>
      <c r="I67" s="41"/>
      <c r="J67" s="41"/>
      <c r="K67" s="41"/>
    </row>
    <row r="68" spans="1:11" x14ac:dyDescent="0.25">
      <c r="A68" s="41">
        <f t="shared" ref="A68:A97" si="4">A67+1</f>
        <v>67</v>
      </c>
      <c r="B68" s="38">
        <f t="shared" ref="B68:B97" si="5">B67</f>
        <v>4182.4696215108861</v>
      </c>
      <c r="C68" s="38">
        <f t="shared" si="3"/>
        <v>2875.6195239426452</v>
      </c>
      <c r="D68" s="38">
        <f t="shared" ref="D68:D97" si="6">B68-C68</f>
        <v>1306.8500975682409</v>
      </c>
      <c r="E68" s="41"/>
      <c r="F68" s="38">
        <f>B2*((1+(I3/12))^(I2*12-A68)-1)/(((1+(I3/12))^(I2*12-A68))*((1+(I3/12))-1))</f>
        <v>394142.13163601182</v>
      </c>
      <c r="G68" s="38"/>
      <c r="H68" s="41"/>
      <c r="I68" s="41"/>
      <c r="J68" s="41"/>
      <c r="K68" s="41"/>
    </row>
    <row r="69" spans="1:11" x14ac:dyDescent="0.25">
      <c r="A69" s="41">
        <f t="shared" si="4"/>
        <v>68</v>
      </c>
      <c r="B69" s="38">
        <f t="shared" si="5"/>
        <v>4182.4696215108861</v>
      </c>
      <c r="C69" s="38">
        <f t="shared" si="3"/>
        <v>2885.085104875674</v>
      </c>
      <c r="D69" s="38">
        <f t="shared" si="6"/>
        <v>1297.3845166352121</v>
      </c>
      <c r="E69" s="41"/>
      <c r="F69" s="38">
        <f>B2*((1+(I3/12))^(I2*12-A69)-1)/(((1+(I3/12))^(I2*12-A69))*((1+(I3/12))-1))</f>
        <v>391257.04653113615</v>
      </c>
      <c r="G69" s="38"/>
      <c r="H69" s="41"/>
      <c r="I69" s="41"/>
      <c r="J69" s="41"/>
      <c r="K69" s="41"/>
    </row>
    <row r="70" spans="1:11" x14ac:dyDescent="0.25">
      <c r="A70" s="41">
        <f t="shared" si="4"/>
        <v>69</v>
      </c>
      <c r="B70" s="38">
        <f t="shared" si="5"/>
        <v>4182.4696215108861</v>
      </c>
      <c r="C70" s="38">
        <f t="shared" ref="C70:C97" si="7">F69-F70</f>
        <v>2894.5818433460081</v>
      </c>
      <c r="D70" s="38">
        <f t="shared" si="6"/>
        <v>1287.887778164878</v>
      </c>
      <c r="E70" s="41"/>
      <c r="F70" s="38">
        <f>B2*((1+(I3/12))^(I2*12-A70)-1)/(((1+(I3/12))^(I2*12-A70))*((1+(I3/12))-1))</f>
        <v>388362.46468779014</v>
      </c>
      <c r="G70" s="38"/>
      <c r="H70" s="41"/>
      <c r="I70" s="41"/>
      <c r="J70" s="41"/>
      <c r="K70" s="41"/>
    </row>
    <row r="71" spans="1:11" x14ac:dyDescent="0.25">
      <c r="A71" s="41">
        <f t="shared" si="4"/>
        <v>70</v>
      </c>
      <c r="B71" s="38">
        <f t="shared" si="5"/>
        <v>4182.4696215108861</v>
      </c>
      <c r="C71" s="38">
        <f t="shared" si="7"/>
        <v>2904.1098419137415</v>
      </c>
      <c r="D71" s="38">
        <f t="shared" si="6"/>
        <v>1278.3597795971446</v>
      </c>
      <c r="E71" s="41"/>
      <c r="F71" s="38">
        <f>B2*((1+(I3/12))^(I2*12-A71)-1)/(((1+(I3/12))^(I2*12-A71))*((1+(I3/12))-1))</f>
        <v>385458.3548458764</v>
      </c>
      <c r="G71" s="38"/>
      <c r="H71" s="41"/>
      <c r="I71" s="41"/>
      <c r="J71" s="41"/>
      <c r="K71" s="41"/>
    </row>
    <row r="72" spans="1:11" x14ac:dyDescent="0.25">
      <c r="A72" s="41">
        <f t="shared" si="4"/>
        <v>71</v>
      </c>
      <c r="B72" s="38">
        <f t="shared" si="5"/>
        <v>4182.4696215108861</v>
      </c>
      <c r="C72" s="38">
        <f t="shared" si="7"/>
        <v>2913.6692034764565</v>
      </c>
      <c r="D72" s="38">
        <f t="shared" si="6"/>
        <v>1268.8004180344296</v>
      </c>
      <c r="E72" s="41"/>
      <c r="F72" s="38">
        <f>B2*((1+(I3/12))^(I2*12-A72)-1)/(((1+(I3/12))^(I2*12-A72))*((1+(I3/12))-1))</f>
        <v>382544.68564239994</v>
      </c>
      <c r="G72" s="38"/>
      <c r="H72" s="41"/>
      <c r="I72" s="41"/>
      <c r="J72" s="41"/>
      <c r="K72" s="41"/>
    </row>
    <row r="73" spans="1:11" x14ac:dyDescent="0.25">
      <c r="A73" s="41">
        <f t="shared" si="4"/>
        <v>72</v>
      </c>
      <c r="B73" s="38">
        <f t="shared" si="5"/>
        <v>4182.4696215108861</v>
      </c>
      <c r="C73" s="38">
        <f t="shared" si="7"/>
        <v>2923.2600312712602</v>
      </c>
      <c r="D73" s="38">
        <f t="shared" si="6"/>
        <v>1259.2095902396259</v>
      </c>
      <c r="E73" s="41"/>
      <c r="F73" s="38">
        <f>B2*((1+(I3/12))^(I2*12-A73)-1)/(((1+(I3/12))^(I2*12-A73))*((1+(I3/12))-1))</f>
        <v>379621.42561112868</v>
      </c>
      <c r="G73" s="38">
        <f>SUM(D2:D73)</f>
        <v>113402.23835991243</v>
      </c>
      <c r="H73" s="41"/>
      <c r="I73" s="41"/>
      <c r="J73" s="41"/>
      <c r="K73" s="41"/>
    </row>
    <row r="74" spans="1:11" x14ac:dyDescent="0.25">
      <c r="A74" s="41">
        <f t="shared" si="4"/>
        <v>73</v>
      </c>
      <c r="B74" s="38">
        <f t="shared" si="5"/>
        <v>4182.4696215108861</v>
      </c>
      <c r="C74" s="38">
        <f t="shared" si="7"/>
        <v>2932.8824288744945</v>
      </c>
      <c r="D74" s="38">
        <f t="shared" si="6"/>
        <v>1249.5871926363916</v>
      </c>
      <c r="E74" s="41"/>
      <c r="F74" s="38">
        <f>B2*((1+(I3/12))^(I2*12-A74)-1)/(((1+(I3/12))^(I2*12-A74))*((1+(I3/12))-1))</f>
        <v>376688.54318225419</v>
      </c>
      <c r="G74" s="38"/>
      <c r="H74" s="41"/>
      <c r="I74" s="41"/>
      <c r="J74" s="41"/>
      <c r="K74" s="41"/>
    </row>
    <row r="75" spans="1:11" x14ac:dyDescent="0.25">
      <c r="A75" s="41">
        <f t="shared" si="4"/>
        <v>74</v>
      </c>
      <c r="B75" s="38">
        <f t="shared" si="5"/>
        <v>4182.4696215108861</v>
      </c>
      <c r="C75" s="38">
        <f t="shared" si="7"/>
        <v>2942.5365002024919</v>
      </c>
      <c r="D75" s="38">
        <f t="shared" si="6"/>
        <v>1239.9331213083942</v>
      </c>
      <c r="E75" s="41"/>
      <c r="F75" s="38">
        <f>B2*((1+(I3/12))^(I2*12-A75)-1)/(((1+(I3/12))^(I2*12-A75))*((1+(I3/12))-1))</f>
        <v>373746.00668205169</v>
      </c>
      <c r="G75" s="38"/>
      <c r="H75" s="41"/>
      <c r="I75" s="41"/>
      <c r="J75" s="41"/>
      <c r="K75" s="41"/>
    </row>
    <row r="76" spans="1:11" x14ac:dyDescent="0.25">
      <c r="A76" s="41">
        <f t="shared" si="4"/>
        <v>75</v>
      </c>
      <c r="B76" s="38">
        <f t="shared" si="5"/>
        <v>4182.4696215108861</v>
      </c>
      <c r="C76" s="38">
        <f t="shared" si="7"/>
        <v>2952.2223495158833</v>
      </c>
      <c r="D76" s="38">
        <f t="shared" si="6"/>
        <v>1230.2472719950028</v>
      </c>
      <c r="E76" s="41"/>
      <c r="F76" s="38">
        <f>B2*((1+(I3/12))^(I2*12-A76)-1)/(((1+(I3/12))^(I2*12-A76))*((1+(I3/12))-1))</f>
        <v>370793.78433253581</v>
      </c>
      <c r="G76" s="38"/>
      <c r="H76" s="41"/>
      <c r="I76" s="41"/>
      <c r="J76" s="41"/>
      <c r="K76" s="41"/>
    </row>
    <row r="77" spans="1:11" x14ac:dyDescent="0.25">
      <c r="A77" s="41">
        <f t="shared" si="4"/>
        <v>76</v>
      </c>
      <c r="B77" s="38">
        <f t="shared" si="5"/>
        <v>4182.4696215108861</v>
      </c>
      <c r="C77" s="38">
        <f t="shared" si="7"/>
        <v>2961.9400814163964</v>
      </c>
      <c r="D77" s="38">
        <f t="shared" si="6"/>
        <v>1220.5295400944897</v>
      </c>
      <c r="E77" s="41"/>
      <c r="F77" s="38">
        <f>B2*((1+(I3/12))^(I2*12-A77)-1)/(((1+(I3/12))^(I2*12-A77))*((1+(I3/12))-1))</f>
        <v>367831.84425111942</v>
      </c>
      <c r="G77" s="38"/>
      <c r="H77" s="41"/>
      <c r="I77" s="41"/>
      <c r="J77" s="41"/>
      <c r="K77" s="41"/>
    </row>
    <row r="78" spans="1:11" x14ac:dyDescent="0.25">
      <c r="A78" s="41">
        <f t="shared" si="4"/>
        <v>77</v>
      </c>
      <c r="B78" s="38">
        <f t="shared" si="5"/>
        <v>4182.4696215108861</v>
      </c>
      <c r="C78" s="38">
        <f t="shared" si="7"/>
        <v>2971.6898008511052</v>
      </c>
      <c r="D78" s="38">
        <f t="shared" si="6"/>
        <v>1210.7798206597809</v>
      </c>
      <c r="E78" s="41"/>
      <c r="F78" s="38">
        <f>B2*((1+(I3/12))^(I2*12-A78)-1)/(((1+(I3/12))^(I2*12-A78))*((1+(I3/12))-1))</f>
        <v>364860.15445026831</v>
      </c>
      <c r="G78" s="38"/>
      <c r="H78" s="41"/>
      <c r="I78" s="41"/>
      <c r="J78" s="41"/>
      <c r="K78" s="41"/>
    </row>
    <row r="79" spans="1:11" x14ac:dyDescent="0.25">
      <c r="A79" s="41">
        <f t="shared" si="4"/>
        <v>78</v>
      </c>
      <c r="B79" s="38">
        <f t="shared" si="5"/>
        <v>4182.4696215108861</v>
      </c>
      <c r="C79" s="38">
        <f t="shared" si="7"/>
        <v>2981.471613111964</v>
      </c>
      <c r="D79" s="38">
        <f t="shared" si="6"/>
        <v>1200.9980083989221</v>
      </c>
      <c r="E79" s="41"/>
      <c r="F79" s="38">
        <f>B2*((1+(I3/12))^(I2*12-A79)-1)/(((1+(I3/12))^(I2*12-A79))*((1+(I3/12))-1))</f>
        <v>361878.68283715635</v>
      </c>
      <c r="G79" s="38"/>
      <c r="H79" s="41"/>
      <c r="I79" s="41"/>
      <c r="J79" s="41"/>
      <c r="K79" s="41"/>
    </row>
    <row r="80" spans="1:11" x14ac:dyDescent="0.25">
      <c r="A80" s="41">
        <f t="shared" si="4"/>
        <v>79</v>
      </c>
      <c r="B80" s="38">
        <f t="shared" si="5"/>
        <v>4182.4696215108861</v>
      </c>
      <c r="C80" s="38">
        <f t="shared" si="7"/>
        <v>2991.2856238384265</v>
      </c>
      <c r="D80" s="38">
        <f t="shared" si="6"/>
        <v>1191.1839976724596</v>
      </c>
      <c r="E80" s="41"/>
      <c r="F80" s="38">
        <f>B2*((1+(I3/12))^(I2*12-A80)-1)/(((1+(I3/12))^(I2*12-A80))*((1+(I3/12))-1))</f>
        <v>358887.39721331792</v>
      </c>
      <c r="G80" s="38"/>
      <c r="H80" s="41"/>
      <c r="I80" s="41"/>
      <c r="J80" s="41"/>
      <c r="K80" s="41"/>
    </row>
    <row r="81" spans="1:11" x14ac:dyDescent="0.25">
      <c r="A81" s="41">
        <f t="shared" si="4"/>
        <v>80</v>
      </c>
      <c r="B81" s="38">
        <f t="shared" si="5"/>
        <v>4182.4696215108861</v>
      </c>
      <c r="C81" s="38">
        <f t="shared" si="7"/>
        <v>3001.1319390171557</v>
      </c>
      <c r="D81" s="38">
        <f t="shared" si="6"/>
        <v>1181.3376824937304</v>
      </c>
      <c r="E81" s="41"/>
      <c r="F81" s="38">
        <f>B2*((1+(I3/12))^(I2*12-A81)-1)/(((1+(I3/12))^(I2*12-A81))*((1+(I3/12))-1))</f>
        <v>355886.26527430076</v>
      </c>
      <c r="G81" s="38"/>
      <c r="H81" s="41"/>
      <c r="I81" s="41"/>
      <c r="J81" s="41"/>
      <c r="K81" s="41"/>
    </row>
    <row r="82" spans="1:11" x14ac:dyDescent="0.25">
      <c r="A82" s="41">
        <f t="shared" si="4"/>
        <v>81</v>
      </c>
      <c r="B82" s="38">
        <f t="shared" si="5"/>
        <v>4182.4696215108861</v>
      </c>
      <c r="C82" s="38">
        <f t="shared" si="7"/>
        <v>3011.0106649834779</v>
      </c>
      <c r="D82" s="38">
        <f t="shared" si="6"/>
        <v>1171.4589565274082</v>
      </c>
      <c r="E82" s="41"/>
      <c r="F82" s="38">
        <f>B2*((1+(I3/12))^(I2*12-A82)-1)/(((1+(I3/12))^(I2*12-A82))*((1+(I3/12))-1))</f>
        <v>352875.25460931729</v>
      </c>
      <c r="G82" s="38"/>
      <c r="H82" s="41"/>
      <c r="I82" s="41"/>
      <c r="J82" s="41"/>
      <c r="K82" s="41"/>
    </row>
    <row r="83" spans="1:11" x14ac:dyDescent="0.25">
      <c r="A83" s="41">
        <f t="shared" si="4"/>
        <v>82</v>
      </c>
      <c r="B83" s="38">
        <f t="shared" si="5"/>
        <v>4182.4696215108861</v>
      </c>
      <c r="C83" s="38">
        <f t="shared" si="7"/>
        <v>3020.9219084215583</v>
      </c>
      <c r="D83" s="38">
        <f t="shared" si="6"/>
        <v>1161.5477130893278</v>
      </c>
      <c r="E83" s="41"/>
      <c r="F83" s="38">
        <f>B2*((1+(I3/12))^(I2*12-A83)-1)/(((1+(I3/12))^(I2*12-A83))*((1+(I3/12))-1))</f>
        <v>349854.33270089573</v>
      </c>
      <c r="G83" s="38"/>
      <c r="H83" s="41"/>
      <c r="I83" s="41"/>
      <c r="J83" s="41"/>
      <c r="K83" s="41"/>
    </row>
    <row r="84" spans="1:11" x14ac:dyDescent="0.25">
      <c r="A84" s="41">
        <f t="shared" si="4"/>
        <v>83</v>
      </c>
      <c r="B84" s="38">
        <f t="shared" si="5"/>
        <v>4182.4696215108861</v>
      </c>
      <c r="C84" s="38">
        <f t="shared" si="7"/>
        <v>3030.8657763706287</v>
      </c>
      <c r="D84" s="38">
        <f t="shared" si="6"/>
        <v>1151.6038451402574</v>
      </c>
      <c r="E84" s="41"/>
      <c r="F84" s="38">
        <f>B2*((1+(I3/12))^(I2*12-A84)-1)/(((1+(I3/12))^(I2*12-A84))*((1+(I3/12))-1))</f>
        <v>346823.4669245251</v>
      </c>
      <c r="G84" s="38"/>
      <c r="H84" s="41"/>
      <c r="I84" s="41"/>
      <c r="J84" s="41"/>
      <c r="K84" s="41"/>
    </row>
    <row r="85" spans="1:11" x14ac:dyDescent="0.25">
      <c r="A85" s="41">
        <f t="shared" si="4"/>
        <v>84</v>
      </c>
      <c r="B85" s="38">
        <f t="shared" si="5"/>
        <v>4182.4696215108861</v>
      </c>
      <c r="C85" s="38">
        <f t="shared" si="7"/>
        <v>3040.8423762176535</v>
      </c>
      <c r="D85" s="38">
        <f t="shared" si="6"/>
        <v>1141.6272452932326</v>
      </c>
      <c r="E85" s="41"/>
      <c r="F85" s="38">
        <f>B2*((1+(I3/12))^(I2*12-A85)-1)/(((1+(I3/12))^(I2*12-A85))*((1+(I3/12))-1))</f>
        <v>343782.62454830745</v>
      </c>
      <c r="G85" s="38">
        <f>SUM(D2:D85)</f>
        <v>127753.07275522182</v>
      </c>
      <c r="H85" s="41"/>
      <c r="I85" s="41"/>
      <c r="J85" s="41"/>
      <c r="K85" s="41"/>
    </row>
    <row r="86" spans="1:11" x14ac:dyDescent="0.25">
      <c r="A86" s="41">
        <f t="shared" si="4"/>
        <v>85</v>
      </c>
      <c r="B86" s="38">
        <f t="shared" si="5"/>
        <v>4182.4696215108861</v>
      </c>
      <c r="C86" s="38">
        <f t="shared" si="7"/>
        <v>3050.8518157060025</v>
      </c>
      <c r="D86" s="38">
        <f t="shared" si="6"/>
        <v>1131.6178058048836</v>
      </c>
      <c r="E86" s="41"/>
      <c r="F86" s="38">
        <f>B2*((1+(I3/12))^(I2*12-A86)-1)/(((1+(I3/12))^(I2*12-A86))*((1+(I3/12))-1))</f>
        <v>340731.77273260144</v>
      </c>
      <c r="G86" s="38"/>
      <c r="H86" s="41"/>
      <c r="I86" s="41"/>
      <c r="J86" s="41"/>
      <c r="K86" s="41"/>
    </row>
    <row r="87" spans="1:11" x14ac:dyDescent="0.25">
      <c r="A87" s="41">
        <f t="shared" si="4"/>
        <v>86</v>
      </c>
      <c r="B87" s="38">
        <f t="shared" si="5"/>
        <v>4182.4696215108861</v>
      </c>
      <c r="C87" s="38">
        <f t="shared" si="7"/>
        <v>3060.8942029330065</v>
      </c>
      <c r="D87" s="38">
        <f t="shared" si="6"/>
        <v>1121.5754185778796</v>
      </c>
      <c r="E87" s="41"/>
      <c r="F87" s="38">
        <f>B2*((1+(I3/12))^(I2*12-A87)-1)/(((1+(I3/12))^(I2*12-A87))*((1+(I3/12))-1))</f>
        <v>337670.87852966844</v>
      </c>
      <c r="G87" s="38"/>
      <c r="H87" s="41"/>
      <c r="I87" s="41"/>
      <c r="J87" s="41"/>
      <c r="K87" s="41"/>
    </row>
    <row r="88" spans="1:11" x14ac:dyDescent="0.25">
      <c r="A88" s="41">
        <f t="shared" si="4"/>
        <v>87</v>
      </c>
      <c r="B88" s="38">
        <f t="shared" si="5"/>
        <v>4182.4696215108861</v>
      </c>
      <c r="C88" s="38">
        <f t="shared" si="7"/>
        <v>3070.9696463505388</v>
      </c>
      <c r="D88" s="38">
        <f t="shared" si="6"/>
        <v>1111.4999751603473</v>
      </c>
      <c r="E88" s="41"/>
      <c r="F88" s="38">
        <f>B2*((1+(I3/12))^(I2*12-A88)-1)/(((1+(I3/12))^(I2*12-A88))*((1+(I3/12))-1))</f>
        <v>334599.9088833179</v>
      </c>
      <c r="G88" s="38"/>
      <c r="H88" s="41"/>
      <c r="I88" s="41"/>
      <c r="J88" s="41"/>
      <c r="K88" s="41"/>
    </row>
    <row r="89" spans="1:11" x14ac:dyDescent="0.25">
      <c r="A89" s="41">
        <f t="shared" si="4"/>
        <v>88</v>
      </c>
      <c r="B89" s="38">
        <f t="shared" si="5"/>
        <v>4182.4696215108861</v>
      </c>
      <c r="C89" s="38">
        <f t="shared" si="7"/>
        <v>3081.0782547700219</v>
      </c>
      <c r="D89" s="38">
        <f t="shared" si="6"/>
        <v>1101.3913667408642</v>
      </c>
      <c r="E89" s="41"/>
      <c r="F89" s="38">
        <f>B2*((1+(I3/12))^(I2*12-A89)-1)/(((1+(I3/12))^(I2*12-A89))*((1+(I3/12))-1))</f>
        <v>331518.83062854788</v>
      </c>
      <c r="G89" s="38"/>
      <c r="H89" s="41"/>
      <c r="I89" s="41"/>
      <c r="J89" s="41"/>
      <c r="K89" s="41"/>
    </row>
    <row r="90" spans="1:11" x14ac:dyDescent="0.25">
      <c r="A90" s="41">
        <f t="shared" si="4"/>
        <v>89</v>
      </c>
      <c r="B90" s="38">
        <f t="shared" si="5"/>
        <v>4182.4696215108861</v>
      </c>
      <c r="C90" s="38">
        <f t="shared" si="7"/>
        <v>3091.2201373589924</v>
      </c>
      <c r="D90" s="38">
        <f t="shared" si="6"/>
        <v>1091.2494841518937</v>
      </c>
      <c r="E90" s="41"/>
      <c r="F90" s="38">
        <f>B2*((1+(I3/12))^(I2*12-A90)-1)/(((1+(I3/12))^(I2*12-A90))*((1+(I3/12))-1))</f>
        <v>328427.61049118888</v>
      </c>
      <c r="G90" s="38"/>
      <c r="H90" s="41"/>
      <c r="I90" s="41"/>
      <c r="J90" s="41"/>
      <c r="K90" s="41"/>
    </row>
    <row r="91" spans="1:11" x14ac:dyDescent="0.25">
      <c r="A91" s="41">
        <f t="shared" si="4"/>
        <v>90</v>
      </c>
      <c r="B91" s="38">
        <f t="shared" si="5"/>
        <v>4182.4696215108861</v>
      </c>
      <c r="C91" s="38">
        <f t="shared" si="7"/>
        <v>3101.3954036437208</v>
      </c>
      <c r="D91" s="38">
        <f t="shared" si="6"/>
        <v>1081.0742178671653</v>
      </c>
      <c r="E91" s="41"/>
      <c r="F91" s="38">
        <f>B2*((1+(I3/12))^(I2*12-A91)-1)/(((1+(I3/12))^(I2*12-A91))*((1+(I3/12))-1))</f>
        <v>325326.21508754516</v>
      </c>
      <c r="G91" s="38"/>
      <c r="H91" s="41"/>
      <c r="I91" s="41"/>
      <c r="J91" s="41"/>
      <c r="K91" s="41"/>
    </row>
    <row r="92" spans="1:11" x14ac:dyDescent="0.25">
      <c r="A92" s="41">
        <f t="shared" si="4"/>
        <v>91</v>
      </c>
      <c r="B92" s="38">
        <f t="shared" si="5"/>
        <v>4182.4696215108861</v>
      </c>
      <c r="C92" s="38">
        <f t="shared" si="7"/>
        <v>3111.6041635146248</v>
      </c>
      <c r="D92" s="38">
        <f t="shared" si="6"/>
        <v>1070.8654579962613</v>
      </c>
      <c r="E92" s="41"/>
      <c r="F92" s="38">
        <f>B2*((1+(I3/12))^(I2*12-A92)-1)/(((1+(I3/12))^(I2*12-A92))*((1+(I3/12))-1))</f>
        <v>322214.61092403054</v>
      </c>
      <c r="G92" s="38"/>
      <c r="H92" s="41"/>
      <c r="I92" s="41"/>
      <c r="J92" s="41"/>
      <c r="K92" s="41"/>
    </row>
    <row r="93" spans="1:11" x14ac:dyDescent="0.25">
      <c r="A93" s="41">
        <f t="shared" si="4"/>
        <v>92</v>
      </c>
      <c r="B93" s="38">
        <f t="shared" si="5"/>
        <v>4182.4696215108861</v>
      </c>
      <c r="C93" s="38">
        <f t="shared" si="7"/>
        <v>3121.8465272191679</v>
      </c>
      <c r="D93" s="38">
        <f t="shared" si="6"/>
        <v>1060.6230942917182</v>
      </c>
      <c r="E93" s="41"/>
      <c r="F93" s="38">
        <f>B2*((1+(I3/12))^(I2*12-A93)-1)/(((1+(I3/12))^(I2*12-A93))*((1+(I3/12))-1))</f>
        <v>319092.76439681137</v>
      </c>
      <c r="G93" s="38"/>
      <c r="H93" s="41"/>
      <c r="I93" s="41"/>
      <c r="J93" s="41"/>
      <c r="K93" s="41"/>
    </row>
    <row r="94" spans="1:11" x14ac:dyDescent="0.25">
      <c r="A94" s="41">
        <f t="shared" si="4"/>
        <v>93</v>
      </c>
      <c r="B94" s="38">
        <f t="shared" si="5"/>
        <v>4182.4696215108861</v>
      </c>
      <c r="C94" s="38">
        <f t="shared" si="7"/>
        <v>3132.1226053715218</v>
      </c>
      <c r="D94" s="38">
        <f t="shared" si="6"/>
        <v>1050.3470161393643</v>
      </c>
      <c r="E94" s="41"/>
      <c r="F94" s="38">
        <f>B2*((1+(I3/12))^(I2*12-A94)-1)/(((1+(I3/12))^(I2*12-A94))*((1+(I3/12))-1))</f>
        <v>315960.64179143985</v>
      </c>
      <c r="G94" s="38"/>
      <c r="H94" s="41"/>
      <c r="I94" s="41"/>
      <c r="J94" s="41"/>
      <c r="K94" s="41"/>
    </row>
    <row r="95" spans="1:11" x14ac:dyDescent="0.25">
      <c r="A95" s="41">
        <f t="shared" si="4"/>
        <v>94</v>
      </c>
      <c r="B95" s="38">
        <f t="shared" si="5"/>
        <v>4182.4696215108861</v>
      </c>
      <c r="C95" s="38">
        <f t="shared" si="7"/>
        <v>3142.4325089474441</v>
      </c>
      <c r="D95" s="38">
        <f t="shared" si="6"/>
        <v>1040.037112563442</v>
      </c>
      <c r="E95" s="41"/>
      <c r="F95" s="38">
        <f>B2*((1+(I3/12))^(I2*12-A95)-1)/(((1+(I3/12))^(I2*12-A95))*((1+(I3/12))-1))</f>
        <v>312818.2092824924</v>
      </c>
      <c r="G95" s="38"/>
      <c r="H95" s="41"/>
      <c r="I95" s="41"/>
      <c r="J95" s="41"/>
      <c r="K95" s="41"/>
    </row>
    <row r="96" spans="1:11" x14ac:dyDescent="0.25">
      <c r="A96" s="41">
        <f t="shared" si="4"/>
        <v>95</v>
      </c>
      <c r="B96" s="38">
        <f t="shared" si="5"/>
        <v>4182.4696215108861</v>
      </c>
      <c r="C96" s="38">
        <f t="shared" si="7"/>
        <v>3152.776349289401</v>
      </c>
      <c r="D96" s="38">
        <f t="shared" si="6"/>
        <v>1029.6932722214851</v>
      </c>
      <c r="E96" s="41"/>
      <c r="F96" s="38">
        <f>B2*((1+(I3/12))^(I2*12-A96)-1)/(((1+(I3/12))^(I2*12-A96))*((1+(I3/12))-1))</f>
        <v>309665.432933203</v>
      </c>
      <c r="G96" s="38"/>
      <c r="H96" s="41"/>
      <c r="I96" s="41"/>
      <c r="J96" s="41"/>
      <c r="K96" s="41"/>
    </row>
    <row r="97" spans="1:11" x14ac:dyDescent="0.25">
      <c r="A97" s="41">
        <f t="shared" si="4"/>
        <v>96</v>
      </c>
      <c r="B97" s="38">
        <f t="shared" si="5"/>
        <v>4182.4696215108861</v>
      </c>
      <c r="C97" s="38">
        <f t="shared" si="7"/>
        <v>3163.1542381058098</v>
      </c>
      <c r="D97" s="38">
        <f t="shared" si="6"/>
        <v>1019.3153834050763</v>
      </c>
      <c r="E97" s="41"/>
      <c r="F97" s="38">
        <f>B2*((1+(I3/12))^(I2*12-A97)-1)/(((1+(I3/12))^(I2*12-A97))*((1+(I3/12))-1))</f>
        <v>306502.27869509719</v>
      </c>
      <c r="G97" s="38">
        <f>SUM(D2:D97)</f>
        <v>140662.3623601422</v>
      </c>
      <c r="H97" s="41"/>
      <c r="I97" s="41"/>
      <c r="J97" s="41"/>
      <c r="K97" s="41"/>
    </row>
    <row r="98" spans="1:11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J32" sqref="J32"/>
    </sheetView>
  </sheetViews>
  <sheetFormatPr defaultRowHeight="15" x14ac:dyDescent="0.25"/>
  <cols>
    <col min="1" max="1" width="7.7109375" customWidth="1"/>
    <col min="2" max="4" width="18.42578125" customWidth="1"/>
    <col min="5" max="5" width="3.28515625" customWidth="1"/>
    <col min="6" max="6" width="18.42578125" customWidth="1"/>
    <col min="7" max="7" width="14.42578125" customWidth="1"/>
    <col min="8" max="8" width="14.5703125" customWidth="1"/>
    <col min="9" max="9" width="15.140625" customWidth="1"/>
  </cols>
  <sheetData>
    <row r="1" spans="1:10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41"/>
      <c r="H1" s="39" t="s">
        <v>20</v>
      </c>
      <c r="I1" s="40">
        <f>'Subvencija stambenih kredita'!D3</f>
        <v>567357</v>
      </c>
      <c r="J1" s="41"/>
    </row>
    <row r="2" spans="1:10" x14ac:dyDescent="0.25">
      <c r="A2" s="41">
        <v>1</v>
      </c>
      <c r="B2" s="38">
        <f>'Subvencija stambenih kredita'!F9</f>
        <v>3423.1422984462915</v>
      </c>
      <c r="C2" s="38">
        <f>I1-F2</f>
        <v>1555.5921734462027</v>
      </c>
      <c r="D2" s="38">
        <f>B2-C2</f>
        <v>1867.5501250000889</v>
      </c>
      <c r="E2" s="38"/>
      <c r="F2" s="38">
        <f>B2*((1+(I3/12))^(I2*12-A2)-1)/(((1+(I3/12))^(I2*12-A2))*((1+(I3/12))-1))</f>
        <v>565801.4078265538</v>
      </c>
      <c r="G2" s="41"/>
      <c r="H2" s="40" t="s">
        <v>21</v>
      </c>
      <c r="I2" s="42">
        <f>'Subvencija stambenih kredita'!F8</f>
        <v>20</v>
      </c>
      <c r="J2" s="41"/>
    </row>
    <row r="3" spans="1:10" x14ac:dyDescent="0.25">
      <c r="A3" s="41">
        <f>A2+1</f>
        <v>2</v>
      </c>
      <c r="B3" s="38">
        <f>B2</f>
        <v>3423.1422984462915</v>
      </c>
      <c r="C3" s="38">
        <f>F2-F3</f>
        <v>1560.7126643506344</v>
      </c>
      <c r="D3" s="38">
        <f>B3-C3</f>
        <v>1862.4296340956571</v>
      </c>
      <c r="E3" s="38"/>
      <c r="F3" s="38">
        <f>B2*((1+(I3/12))^(I2*12-A3)-1)/(((1+(I3/12))^(I2*12-A3))*((1+(I3/12))-1))</f>
        <v>564240.69516220316</v>
      </c>
      <c r="G3" s="41"/>
      <c r="H3" s="38" t="s">
        <v>22</v>
      </c>
      <c r="I3" s="43">
        <f>'Subvencija stambenih kredita'!C5</f>
        <v>3.95E-2</v>
      </c>
      <c r="J3" s="41"/>
    </row>
    <row r="4" spans="1:10" x14ac:dyDescent="0.25">
      <c r="A4" s="41">
        <f t="shared" ref="A4:A67" si="0">A3+1</f>
        <v>3</v>
      </c>
      <c r="B4" s="38">
        <f t="shared" ref="B4:B67" si="1">B3</f>
        <v>3423.1422984462915</v>
      </c>
      <c r="C4" s="38">
        <f>F3-F4</f>
        <v>1565.8500102040125</v>
      </c>
      <c r="D4" s="38">
        <f t="shared" ref="D4:D67" si="2">B4-C4</f>
        <v>1857.292288242279</v>
      </c>
      <c r="E4" s="38"/>
      <c r="F4" s="38">
        <f>B2*((1+(I3/12))^(I2*12-A4)-1)/(((1+(I3/12))^(I2*12-A4))*((1+(I3/12))-1))</f>
        <v>562674.84515199915</v>
      </c>
      <c r="G4" s="41"/>
      <c r="H4" s="41"/>
      <c r="I4" s="41"/>
      <c r="J4" s="41"/>
    </row>
    <row r="5" spans="1:10" x14ac:dyDescent="0.25">
      <c r="A5" s="41">
        <f t="shared" si="0"/>
        <v>4</v>
      </c>
      <c r="B5" s="38">
        <f t="shared" si="1"/>
        <v>3423.1422984462915</v>
      </c>
      <c r="C5" s="38">
        <f>F4-F5</f>
        <v>1571.0042664876673</v>
      </c>
      <c r="D5" s="38">
        <f t="shared" si="2"/>
        <v>1852.1380319586242</v>
      </c>
      <c r="E5" s="38"/>
      <c r="F5" s="38">
        <f>B2*((1+(I3/12))^(I2*12-A5)-1)/(((1+(I3/12))^(I2*12-A5))*((1+(I3/12))-1))</f>
        <v>561103.84088551148</v>
      </c>
      <c r="G5" s="41"/>
      <c r="H5" s="41"/>
      <c r="I5" s="41"/>
      <c r="J5" s="41"/>
    </row>
    <row r="6" spans="1:10" x14ac:dyDescent="0.25">
      <c r="A6" s="41">
        <f t="shared" si="0"/>
        <v>5</v>
      </c>
      <c r="B6" s="38">
        <f t="shared" si="1"/>
        <v>3423.1422984462915</v>
      </c>
      <c r="C6" s="38">
        <f t="shared" ref="C6:C69" si="3">F5-F6</f>
        <v>1576.1754888647702</v>
      </c>
      <c r="D6" s="38">
        <f t="shared" si="2"/>
        <v>1846.9668095815214</v>
      </c>
      <c r="E6" s="38"/>
      <c r="F6" s="38">
        <f>B2*((1+(I3/12))^(I2*12-A6)-1)/(((1+(I3/12))^(I2*12-A6))*((1+(I3/12))-1))</f>
        <v>559527.66539664671</v>
      </c>
      <c r="G6" s="41"/>
      <c r="H6" s="41"/>
      <c r="I6" s="41"/>
      <c r="J6" s="41"/>
    </row>
    <row r="7" spans="1:10" x14ac:dyDescent="0.25">
      <c r="A7" s="41">
        <f t="shared" si="0"/>
        <v>6</v>
      </c>
      <c r="B7" s="38">
        <f t="shared" si="1"/>
        <v>3423.1422984462915</v>
      </c>
      <c r="C7" s="38">
        <f t="shared" si="3"/>
        <v>1581.363733182312</v>
      </c>
      <c r="D7" s="38">
        <f t="shared" si="2"/>
        <v>1841.7785652639795</v>
      </c>
      <c r="E7" s="38"/>
      <c r="F7" s="38">
        <f>B2*((1+(I3/12))^(I2*12-A7)-1)/(((1+(I3/12))^(I2*12-A7))*((1+(I3/12))-1))</f>
        <v>557946.3016634644</v>
      </c>
      <c r="G7" s="41"/>
      <c r="H7" s="41"/>
      <c r="I7" s="41"/>
      <c r="J7" s="41"/>
    </row>
    <row r="8" spans="1:10" x14ac:dyDescent="0.25">
      <c r="A8" s="41">
        <f t="shared" si="0"/>
        <v>7</v>
      </c>
      <c r="B8" s="38">
        <f t="shared" si="1"/>
        <v>3423.1422984462915</v>
      </c>
      <c r="C8" s="38">
        <f t="shared" si="3"/>
        <v>1586.5690554707544</v>
      </c>
      <c r="D8" s="38">
        <f t="shared" si="2"/>
        <v>1836.5732429755371</v>
      </c>
      <c r="E8" s="38"/>
      <c r="F8" s="38">
        <f>B2*((1+(I3/12))^(I2*12-A8)-1)/(((1+(I3/12))^(I2*12-A8))*((1+(I3/12))-1))</f>
        <v>556359.73260799365</v>
      </c>
      <c r="G8" s="41"/>
      <c r="H8" s="41"/>
      <c r="I8" s="41"/>
      <c r="J8" s="41"/>
    </row>
    <row r="9" spans="1:10" x14ac:dyDescent="0.25">
      <c r="A9" s="41">
        <f t="shared" si="0"/>
        <v>8</v>
      </c>
      <c r="B9" s="38">
        <f t="shared" si="1"/>
        <v>3423.1422984462915</v>
      </c>
      <c r="C9" s="38">
        <f t="shared" si="3"/>
        <v>1591.7915119450772</v>
      </c>
      <c r="D9" s="38">
        <f t="shared" si="2"/>
        <v>1831.3507865012143</v>
      </c>
      <c r="E9" s="38"/>
      <c r="F9" s="38">
        <f>B2*((1+(I3/12))^(I2*12-A9)-1)/(((1+(I3/12))^(I2*12-A9))*((1+(I3/12))-1))</f>
        <v>554767.94109604857</v>
      </c>
      <c r="G9" s="41"/>
      <c r="H9" s="41"/>
      <c r="I9" s="41"/>
      <c r="J9" s="41"/>
    </row>
    <row r="10" spans="1:10" x14ac:dyDescent="0.25">
      <c r="A10" s="41">
        <f t="shared" si="0"/>
        <v>9</v>
      </c>
      <c r="B10" s="38">
        <f t="shared" si="1"/>
        <v>3423.1422984462915</v>
      </c>
      <c r="C10" s="38">
        <f t="shared" si="3"/>
        <v>1597.0311590052443</v>
      </c>
      <c r="D10" s="38">
        <f t="shared" si="2"/>
        <v>1826.1111394410473</v>
      </c>
      <c r="E10" s="38"/>
      <c r="F10" s="38">
        <f>B2*((1+(I3/12))^(I2*12-A10)-1)/(((1+(I3/12))^(I2*12-A10))*((1+(I3/12))-1))</f>
        <v>553170.90993704333</v>
      </c>
      <c r="G10" s="41"/>
      <c r="H10" s="41"/>
      <c r="I10" s="41"/>
      <c r="J10" s="41"/>
    </row>
    <row r="11" spans="1:10" x14ac:dyDescent="0.25">
      <c r="A11" s="41">
        <f t="shared" si="0"/>
        <v>10</v>
      </c>
      <c r="B11" s="38">
        <f t="shared" si="1"/>
        <v>3423.1422984462915</v>
      </c>
      <c r="C11" s="38">
        <f t="shared" si="3"/>
        <v>1602.2880532367853</v>
      </c>
      <c r="D11" s="38">
        <f t="shared" si="2"/>
        <v>1820.8542452095062</v>
      </c>
      <c r="E11" s="38"/>
      <c r="F11" s="38">
        <f>B2*((1+(I3/12))^(I2*12-A11)-1)/(((1+(I3/12))^(I2*12-A11))*((1+(I3/12))-1))</f>
        <v>551568.62188380654</v>
      </c>
      <c r="G11" s="41"/>
      <c r="H11" s="41"/>
      <c r="I11" s="41"/>
      <c r="J11" s="41"/>
    </row>
    <row r="12" spans="1:10" x14ac:dyDescent="0.25">
      <c r="A12" s="41">
        <f t="shared" si="0"/>
        <v>11</v>
      </c>
      <c r="B12" s="38">
        <f t="shared" si="1"/>
        <v>3423.1422984462915</v>
      </c>
      <c r="C12" s="38">
        <f t="shared" si="3"/>
        <v>1607.5622514119605</v>
      </c>
      <c r="D12" s="38">
        <f t="shared" si="2"/>
        <v>1815.5800470343311</v>
      </c>
      <c r="E12" s="38"/>
      <c r="F12" s="38">
        <f>B2*((1+(I3/12))^(I2*12-A12)-1)/(((1+(I3/12))^(I2*12-A12))*((1+(I3/12))-1))</f>
        <v>549961.05963239458</v>
      </c>
      <c r="G12" s="41"/>
      <c r="H12" s="41"/>
      <c r="I12" s="41"/>
      <c r="J12" s="41"/>
    </row>
    <row r="13" spans="1:10" x14ac:dyDescent="0.25">
      <c r="A13" s="41">
        <f t="shared" si="0"/>
        <v>12</v>
      </c>
      <c r="B13" s="38">
        <f t="shared" si="1"/>
        <v>3423.1422984462915</v>
      </c>
      <c r="C13" s="38">
        <f t="shared" si="3"/>
        <v>1612.8538104897598</v>
      </c>
      <c r="D13" s="38">
        <f t="shared" si="2"/>
        <v>1810.2884879565318</v>
      </c>
      <c r="E13" s="38"/>
      <c r="F13" s="38">
        <f>B2*((1+(I3/12))^(I2*12-A13)-1)/(((1+(I3/12))^(I2*12-A13))*((1+(I3/12))-1))</f>
        <v>548348.20582190482</v>
      </c>
      <c r="G13" s="41"/>
      <c r="H13" s="41"/>
      <c r="I13" s="41"/>
      <c r="J13" s="41"/>
    </row>
    <row r="14" spans="1:10" x14ac:dyDescent="0.25">
      <c r="A14" s="41">
        <f t="shared" si="0"/>
        <v>13</v>
      </c>
      <c r="B14" s="38">
        <f t="shared" si="1"/>
        <v>3423.1422984462915</v>
      </c>
      <c r="C14" s="38">
        <f t="shared" si="3"/>
        <v>1618.1627876160201</v>
      </c>
      <c r="D14" s="38">
        <f t="shared" si="2"/>
        <v>1804.9795108302715</v>
      </c>
      <c r="E14" s="38"/>
      <c r="F14" s="38">
        <f>B2*((1+(I3/12))^(I2*12-A14)-1)/(((1+(I3/12))^(I2*12-A14))*((1+(I3/12))-1))</f>
        <v>546730.0430342888</v>
      </c>
      <c r="G14" s="41"/>
      <c r="H14" s="41"/>
      <c r="I14" s="41"/>
      <c r="J14" s="41"/>
    </row>
    <row r="15" spans="1:10" x14ac:dyDescent="0.25">
      <c r="A15" s="41">
        <f t="shared" si="0"/>
        <v>14</v>
      </c>
      <c r="B15" s="38">
        <f t="shared" si="1"/>
        <v>3423.1422984462915</v>
      </c>
      <c r="C15" s="38">
        <f t="shared" si="3"/>
        <v>1623.4892401249381</v>
      </c>
      <c r="D15" s="38">
        <f t="shared" si="2"/>
        <v>1799.6530583213535</v>
      </c>
      <c r="E15" s="38"/>
      <c r="F15" s="38">
        <f>B2*((1+(I3/12))^(I2*12-A15)-1)/(((1+(I3/12))^(I2*12-A15))*((1+(I3/12))-1))</f>
        <v>545106.55379416386</v>
      </c>
      <c r="G15" s="41"/>
      <c r="H15" s="41"/>
      <c r="I15" s="41"/>
      <c r="J15" s="41"/>
    </row>
    <row r="16" spans="1:10" x14ac:dyDescent="0.25">
      <c r="A16" s="41">
        <f t="shared" si="0"/>
        <v>15</v>
      </c>
      <c r="B16" s="38">
        <f t="shared" si="1"/>
        <v>3423.1422984462915</v>
      </c>
      <c r="C16" s="38">
        <f t="shared" si="3"/>
        <v>1628.833225540584</v>
      </c>
      <c r="D16" s="38">
        <f t="shared" si="2"/>
        <v>1794.3090729057076</v>
      </c>
      <c r="E16" s="38"/>
      <c r="F16" s="38">
        <f>B2*((1+(I3/12))^(I2*12-A16)-1)/(((1+(I3/12))^(I2*12-A16))*((1+(I3/12))-1))</f>
        <v>543477.72056862328</v>
      </c>
      <c r="G16" s="41"/>
      <c r="H16" s="41"/>
      <c r="I16" s="41"/>
      <c r="J16" s="41"/>
    </row>
    <row r="17" spans="1:10" x14ac:dyDescent="0.25">
      <c r="A17" s="41">
        <f t="shared" si="0"/>
        <v>16</v>
      </c>
      <c r="B17" s="38">
        <f t="shared" si="1"/>
        <v>3423.1422984462915</v>
      </c>
      <c r="C17" s="38">
        <f t="shared" si="3"/>
        <v>1634.1948015745729</v>
      </c>
      <c r="D17" s="38">
        <f t="shared" si="2"/>
        <v>1788.9474968717186</v>
      </c>
      <c r="E17" s="38"/>
      <c r="F17" s="38">
        <f>B2*((1+(I3/12))^(I2*12-A17)-1)/(((1+(I3/12))^(I2*12-A17))*((1+(I3/12))-1))</f>
        <v>541843.5257670487</v>
      </c>
      <c r="G17" s="41"/>
      <c r="H17" s="41"/>
      <c r="I17" s="41"/>
      <c r="J17" s="41"/>
    </row>
    <row r="18" spans="1:10" x14ac:dyDescent="0.25">
      <c r="A18" s="41">
        <f t="shared" si="0"/>
        <v>17</v>
      </c>
      <c r="B18" s="38">
        <f t="shared" si="1"/>
        <v>3423.1422984462915</v>
      </c>
      <c r="C18" s="38">
        <f t="shared" si="3"/>
        <v>1639.5740261296742</v>
      </c>
      <c r="D18" s="38">
        <f t="shared" si="2"/>
        <v>1783.5682723166174</v>
      </c>
      <c r="E18" s="38"/>
      <c r="F18" s="38">
        <f>B2*((1+(I3/12))^(I2*12-A18)-1)/(((1+(I3/12))^(I2*12-A18))*((1+(I3/12))-1))</f>
        <v>540203.95174091903</v>
      </c>
      <c r="G18" s="41"/>
      <c r="H18" s="41"/>
      <c r="I18" s="41"/>
      <c r="J18" s="41"/>
    </row>
    <row r="19" spans="1:10" x14ac:dyDescent="0.25">
      <c r="A19" s="41">
        <f t="shared" si="0"/>
        <v>18</v>
      </c>
      <c r="B19" s="38">
        <f t="shared" si="1"/>
        <v>3423.1422984462915</v>
      </c>
      <c r="C19" s="38">
        <f t="shared" si="3"/>
        <v>1644.9709572993452</v>
      </c>
      <c r="D19" s="38">
        <f t="shared" si="2"/>
        <v>1778.1713411469464</v>
      </c>
      <c r="E19" s="38"/>
      <c r="F19" s="38">
        <f>B2*((1+(I3/12))^(I2*12-A19)-1)/(((1+(I3/12))^(I2*12-A19))*((1+(I3/12))-1))</f>
        <v>538558.98078361969</v>
      </c>
      <c r="G19" s="41"/>
      <c r="H19" s="41"/>
      <c r="I19" s="41"/>
      <c r="J19" s="41"/>
    </row>
    <row r="20" spans="1:10" x14ac:dyDescent="0.25">
      <c r="A20" s="41">
        <f t="shared" si="0"/>
        <v>19</v>
      </c>
      <c r="B20" s="38">
        <f t="shared" si="1"/>
        <v>3423.1422984462915</v>
      </c>
      <c r="C20" s="38">
        <f t="shared" si="3"/>
        <v>1650.3856533668004</v>
      </c>
      <c r="D20" s="38">
        <f t="shared" si="2"/>
        <v>1772.7566450794911</v>
      </c>
      <c r="E20" s="38"/>
      <c r="F20" s="38">
        <f>B2*((1+(I3/12))^(I2*12-A20)-1)/(((1+(I3/12))^(I2*12-A20))*((1+(I3/12))-1))</f>
        <v>536908.59513025288</v>
      </c>
      <c r="G20" s="41"/>
      <c r="H20" s="41"/>
      <c r="I20" s="41"/>
      <c r="J20" s="41"/>
    </row>
    <row r="21" spans="1:10" x14ac:dyDescent="0.25">
      <c r="A21" s="41">
        <f t="shared" si="0"/>
        <v>20</v>
      </c>
      <c r="B21" s="38">
        <f t="shared" si="1"/>
        <v>3423.1422984462915</v>
      </c>
      <c r="C21" s="38">
        <f t="shared" si="3"/>
        <v>1655.8181728090858</v>
      </c>
      <c r="D21" s="38">
        <f t="shared" si="2"/>
        <v>1767.3241256372057</v>
      </c>
      <c r="E21" s="38"/>
      <c r="F21" s="38">
        <f>B2*((1+(I3/12))^(I2*12-A21)-1)/(((1+(I3/12))^(I2*12-A21))*((1+(I3/12))-1))</f>
        <v>535252.7769574438</v>
      </c>
      <c r="G21" s="41"/>
      <c r="H21" s="41"/>
      <c r="I21" s="41"/>
      <c r="J21" s="41"/>
    </row>
    <row r="22" spans="1:10" x14ac:dyDescent="0.25">
      <c r="A22" s="41">
        <f t="shared" si="0"/>
        <v>21</v>
      </c>
      <c r="B22" s="38">
        <f t="shared" si="1"/>
        <v>3423.1422984462915</v>
      </c>
      <c r="C22" s="38">
        <f t="shared" si="3"/>
        <v>1661.2685742949834</v>
      </c>
      <c r="D22" s="38">
        <f t="shared" si="2"/>
        <v>1761.8737241513081</v>
      </c>
      <c r="E22" s="38"/>
      <c r="F22" s="38">
        <f>B2*((1+(I3/12))^(I2*12-A22)-1)/(((1+(I3/12))^(I2*12-A22))*((1+(I3/12))-1))</f>
        <v>533591.50838314882</v>
      </c>
      <c r="G22" s="41"/>
      <c r="H22" s="41"/>
      <c r="I22" s="41"/>
      <c r="J22" s="41"/>
    </row>
    <row r="23" spans="1:10" x14ac:dyDescent="0.25">
      <c r="A23" s="41">
        <f t="shared" si="0"/>
        <v>22</v>
      </c>
      <c r="B23" s="38">
        <f t="shared" si="1"/>
        <v>3423.1422984462915</v>
      </c>
      <c r="C23" s="38">
        <f t="shared" si="3"/>
        <v>1666.7369166848948</v>
      </c>
      <c r="D23" s="38">
        <f t="shared" si="2"/>
        <v>1756.4053817613967</v>
      </c>
      <c r="E23" s="38"/>
      <c r="F23" s="38">
        <f>B2*((1+(I3/12))^(I2*12-A23)-1)/(((1+(I3/12))^(I2*12-A23))*((1+(I3/12))-1))</f>
        <v>531924.77146646392</v>
      </c>
      <c r="G23" s="41"/>
      <c r="H23" s="41"/>
      <c r="I23" s="41"/>
      <c r="J23" s="41"/>
    </row>
    <row r="24" spans="1:10" x14ac:dyDescent="0.25">
      <c r="A24" s="41">
        <f t="shared" si="0"/>
        <v>23</v>
      </c>
      <c r="B24" s="38">
        <f t="shared" si="1"/>
        <v>3423.1422984462915</v>
      </c>
      <c r="C24" s="38">
        <f t="shared" si="3"/>
        <v>1672.2232590359636</v>
      </c>
      <c r="D24" s="38">
        <f t="shared" si="2"/>
        <v>1750.919039410328</v>
      </c>
      <c r="E24" s="38"/>
      <c r="F24" s="38">
        <f>B2*((1+(I3/12))^(I2*12-A24)-1)/(((1+(I3/12))^(I2*12-A24))*((1+(I3/12))-1))</f>
        <v>530252.54820742796</v>
      </c>
      <c r="G24" s="41"/>
      <c r="H24" s="41"/>
      <c r="I24" s="41"/>
      <c r="J24" s="41"/>
    </row>
    <row r="25" spans="1:10" x14ac:dyDescent="0.25">
      <c r="A25" s="41">
        <f t="shared" si="0"/>
        <v>24</v>
      </c>
      <c r="B25" s="38">
        <f t="shared" si="1"/>
        <v>3423.1422984462915</v>
      </c>
      <c r="C25" s="38">
        <f t="shared" si="3"/>
        <v>1677.7276605968364</v>
      </c>
      <c r="D25" s="38">
        <f t="shared" si="2"/>
        <v>1745.4146378494552</v>
      </c>
      <c r="E25" s="38"/>
      <c r="F25" s="38">
        <f>B2*((1+(I3/12))^(I2*12-A25)-1)/(((1+(I3/12))^(I2*12-A25))*((1+(I3/12))-1))</f>
        <v>528574.82054683112</v>
      </c>
      <c r="G25" s="41"/>
      <c r="H25" s="41"/>
      <c r="I25" s="41"/>
      <c r="J25" s="41"/>
    </row>
    <row r="26" spans="1:10" x14ac:dyDescent="0.25">
      <c r="A26" s="41">
        <f t="shared" si="0"/>
        <v>25</v>
      </c>
      <c r="B26" s="38">
        <f t="shared" si="1"/>
        <v>3423.1422984462915</v>
      </c>
      <c r="C26" s="38">
        <f t="shared" si="3"/>
        <v>1683.2501808130182</v>
      </c>
      <c r="D26" s="38">
        <f t="shared" si="2"/>
        <v>1739.8921176332733</v>
      </c>
      <c r="E26" s="38"/>
      <c r="F26" s="38">
        <f>B2*((1+(I3/12))^(I2*12-A26)-1)/(((1+(I3/12))^(I2*12-A26))*((1+(I3/12))-1))</f>
        <v>526891.5703660181</v>
      </c>
      <c r="G26" s="41"/>
      <c r="H26" s="41"/>
      <c r="I26" s="41"/>
      <c r="J26" s="41"/>
    </row>
    <row r="27" spans="1:10" x14ac:dyDescent="0.25">
      <c r="A27" s="41">
        <f t="shared" si="0"/>
        <v>26</v>
      </c>
      <c r="B27" s="38">
        <f t="shared" si="1"/>
        <v>3423.1422984462915</v>
      </c>
      <c r="C27" s="38">
        <f t="shared" si="3"/>
        <v>1688.7908793247771</v>
      </c>
      <c r="D27" s="38">
        <f t="shared" si="2"/>
        <v>1734.3514191215145</v>
      </c>
      <c r="E27" s="38"/>
      <c r="F27" s="38">
        <f>B2*((1+(I3/12))^(I2*12-A27)-1)/(((1+(I3/12))^(I2*12-A27))*((1+(I3/12))-1))</f>
        <v>525202.77948669333</v>
      </c>
      <c r="G27" s="41"/>
      <c r="H27" s="41"/>
      <c r="I27" s="41"/>
      <c r="J27" s="41"/>
    </row>
    <row r="28" spans="1:10" x14ac:dyDescent="0.25">
      <c r="A28" s="41">
        <f t="shared" si="0"/>
        <v>27</v>
      </c>
      <c r="B28" s="38">
        <f t="shared" si="1"/>
        <v>3423.1422984462915</v>
      </c>
      <c r="C28" s="38">
        <f t="shared" si="3"/>
        <v>1694.349815969239</v>
      </c>
      <c r="D28" s="38">
        <f t="shared" si="2"/>
        <v>1728.7924824770525</v>
      </c>
      <c r="E28" s="38"/>
      <c r="F28" s="38">
        <f>B2*((1+(I3/12))^(I2*12-A28)-1)/(((1+(I3/12))^(I2*12-A28))*((1+(I3/12))-1))</f>
        <v>523508.42967072409</v>
      </c>
      <c r="G28" s="41"/>
      <c r="H28" s="41"/>
      <c r="I28" s="41"/>
      <c r="J28" s="41"/>
    </row>
    <row r="29" spans="1:10" x14ac:dyDescent="0.25">
      <c r="A29" s="41">
        <f t="shared" si="0"/>
        <v>28</v>
      </c>
      <c r="B29" s="38">
        <f t="shared" si="1"/>
        <v>3423.1422984462915</v>
      </c>
      <c r="C29" s="38">
        <f t="shared" si="3"/>
        <v>1699.9270507802139</v>
      </c>
      <c r="D29" s="38">
        <f t="shared" si="2"/>
        <v>1723.2152476660776</v>
      </c>
      <c r="E29" s="38"/>
      <c r="F29" s="38">
        <f>B2*((1+(I3/12))^(I2*12-A29)-1)/(((1+(I3/12))^(I2*12-A29))*((1+(I3/12))-1))</f>
        <v>521808.50261994387</v>
      </c>
      <c r="G29" s="41"/>
      <c r="H29" s="41"/>
      <c r="I29" s="41"/>
      <c r="J29" s="41"/>
    </row>
    <row r="30" spans="1:10" x14ac:dyDescent="0.25">
      <c r="A30" s="41">
        <f t="shared" si="0"/>
        <v>29</v>
      </c>
      <c r="B30" s="38">
        <f t="shared" si="1"/>
        <v>3423.1422984462915</v>
      </c>
      <c r="C30" s="38">
        <f t="shared" si="3"/>
        <v>1705.5226439890685</v>
      </c>
      <c r="D30" s="38">
        <f t="shared" si="2"/>
        <v>1717.6196544572231</v>
      </c>
      <c r="E30" s="38"/>
      <c r="F30" s="38">
        <f>B2*((1+(I3/12))^(I2*12-A30)-1)/(((1+(I3/12))^(I2*12-A30))*((1+(I3/12))-1))</f>
        <v>520102.9799759548</v>
      </c>
      <c r="G30" s="41"/>
      <c r="H30" s="41"/>
      <c r="I30" s="41"/>
      <c r="J30" s="41"/>
    </row>
    <row r="31" spans="1:10" x14ac:dyDescent="0.25">
      <c r="A31" s="41">
        <f t="shared" si="0"/>
        <v>30</v>
      </c>
      <c r="B31" s="38">
        <f t="shared" si="1"/>
        <v>3423.1422984462915</v>
      </c>
      <c r="C31" s="38">
        <f t="shared" si="3"/>
        <v>1711.1366560254828</v>
      </c>
      <c r="D31" s="38">
        <f t="shared" si="2"/>
        <v>1712.0056424208087</v>
      </c>
      <c r="E31" s="38"/>
      <c r="F31" s="38">
        <f>B2*((1+(I3/12))^(I2*12-A31)-1)/(((1+(I3/12))^(I2*12-A31))*((1+(I3/12))-1))</f>
        <v>518391.84331992932</v>
      </c>
      <c r="G31" s="41"/>
      <c r="H31" s="41"/>
      <c r="I31" s="41"/>
      <c r="J31" s="41"/>
    </row>
    <row r="32" spans="1:10" x14ac:dyDescent="0.25">
      <c r="A32" s="41">
        <f t="shared" si="0"/>
        <v>31</v>
      </c>
      <c r="B32" s="38">
        <f t="shared" si="1"/>
        <v>3423.1422984462915</v>
      </c>
      <c r="C32" s="38">
        <f t="shared" si="3"/>
        <v>1716.7691475181491</v>
      </c>
      <c r="D32" s="38">
        <f t="shared" si="2"/>
        <v>1706.3731509281424</v>
      </c>
      <c r="E32" s="38"/>
      <c r="F32" s="38">
        <f>B2*((1+(I3/12))^(I2*12-A32)-1)/(((1+(I3/12))^(I2*12-A32))*((1+(I3/12))-1))</f>
        <v>516675.07417241117</v>
      </c>
      <c r="G32" s="41"/>
      <c r="H32" s="41"/>
      <c r="I32" s="41"/>
      <c r="J32" s="41"/>
    </row>
    <row r="33" spans="1:10" x14ac:dyDescent="0.25">
      <c r="A33" s="41">
        <f t="shared" si="0"/>
        <v>32</v>
      </c>
      <c r="B33" s="38">
        <f t="shared" si="1"/>
        <v>3423.1422984462915</v>
      </c>
      <c r="C33" s="38">
        <f t="shared" si="3"/>
        <v>1722.4201792954118</v>
      </c>
      <c r="D33" s="38">
        <f t="shared" si="2"/>
        <v>1700.7221191508797</v>
      </c>
      <c r="E33" s="38"/>
      <c r="F33" s="38">
        <f>B2*((1+(I3/12))^(I2*12-A33)-1)/(((1+(I3/12))^(I2*12-A33))*((1+(I3/12))-1))</f>
        <v>514952.65399311576</v>
      </c>
      <c r="G33" s="41"/>
      <c r="H33" s="41"/>
      <c r="I33" s="41"/>
      <c r="J33" s="41"/>
    </row>
    <row r="34" spans="1:10" x14ac:dyDescent="0.25">
      <c r="A34" s="41">
        <f t="shared" si="0"/>
        <v>33</v>
      </c>
      <c r="B34" s="38">
        <f t="shared" si="1"/>
        <v>3423.1422984462915</v>
      </c>
      <c r="C34" s="38">
        <f t="shared" si="3"/>
        <v>1728.0898123856168</v>
      </c>
      <c r="D34" s="38">
        <f t="shared" si="2"/>
        <v>1695.0524860606747</v>
      </c>
      <c r="E34" s="38"/>
      <c r="F34" s="38">
        <f>B2*((1+(I3/12))^(I2*12-A34)-1)/(((1+(I3/12))^(I2*12-A34))*((1+(I3/12))-1))</f>
        <v>513224.56418073014</v>
      </c>
      <c r="G34" s="41"/>
      <c r="H34" s="41"/>
      <c r="I34" s="41"/>
      <c r="J34" s="41"/>
    </row>
    <row r="35" spans="1:10" x14ac:dyDescent="0.25">
      <c r="A35" s="41">
        <f t="shared" si="0"/>
        <v>34</v>
      </c>
      <c r="B35" s="38">
        <f t="shared" si="1"/>
        <v>3423.1422984462915</v>
      </c>
      <c r="C35" s="38">
        <f t="shared" si="3"/>
        <v>1733.7781080181594</v>
      </c>
      <c r="D35" s="38">
        <f t="shared" si="2"/>
        <v>1689.3641904281321</v>
      </c>
      <c r="E35" s="38"/>
      <c r="F35" s="38">
        <f>B2*((1+(I3/12))^(I2*12-A35)-1)/(((1+(I3/12))^(I2*12-A35))*((1+(I3/12))-1))</f>
        <v>511490.78607271198</v>
      </c>
      <c r="G35" s="41"/>
      <c r="H35" s="41"/>
      <c r="I35" s="41"/>
      <c r="J35" s="41"/>
    </row>
    <row r="36" spans="1:10" x14ac:dyDescent="0.25">
      <c r="A36" s="41">
        <f t="shared" si="0"/>
        <v>35</v>
      </c>
      <c r="B36" s="38">
        <f t="shared" si="1"/>
        <v>3423.1422984462915</v>
      </c>
      <c r="C36" s="38">
        <f t="shared" si="3"/>
        <v>1739.485127623484</v>
      </c>
      <c r="D36" s="38">
        <f t="shared" si="2"/>
        <v>1683.6571708228075</v>
      </c>
      <c r="E36" s="38"/>
      <c r="F36" s="38">
        <f>B2*((1+(I3/12))^(I2*12-A36)-1)/(((1+(I3/12))^(I2*12-A36))*((1+(I3/12))-1))</f>
        <v>509751.3009450885</v>
      </c>
      <c r="G36" s="41"/>
      <c r="H36" s="41"/>
      <c r="I36" s="41"/>
      <c r="J36" s="41"/>
    </row>
    <row r="37" spans="1:10" x14ac:dyDescent="0.25">
      <c r="A37" s="41">
        <f t="shared" si="0"/>
        <v>36</v>
      </c>
      <c r="B37" s="38">
        <f t="shared" si="1"/>
        <v>3423.1422984462915</v>
      </c>
      <c r="C37" s="38">
        <f t="shared" si="3"/>
        <v>1745.2109328353545</v>
      </c>
      <c r="D37" s="38">
        <f t="shared" si="2"/>
        <v>1677.9313656109371</v>
      </c>
      <c r="E37" s="38"/>
      <c r="F37" s="38">
        <f>B2*((1+(I3/12))^(I2*12-A37)-1)/(((1+(I3/12))^(I2*12-A37))*((1+(I3/12))-1))</f>
        <v>508006.09001225315</v>
      </c>
      <c r="G37" s="41"/>
      <c r="H37" s="41"/>
      <c r="I37" s="41"/>
      <c r="J37" s="41"/>
    </row>
    <row r="38" spans="1:10" x14ac:dyDescent="0.25">
      <c r="A38" s="41">
        <f t="shared" si="0"/>
        <v>37</v>
      </c>
      <c r="B38" s="38">
        <f t="shared" si="1"/>
        <v>3423.1422984462915</v>
      </c>
      <c r="C38" s="38">
        <f t="shared" si="3"/>
        <v>1750.9555854895734</v>
      </c>
      <c r="D38" s="38">
        <f t="shared" si="2"/>
        <v>1672.1867129567181</v>
      </c>
      <c r="E38" s="38"/>
      <c r="F38" s="38">
        <f>B2*((1+(I3/12))^(I2*12-A38)-1)/(((1+(I3/12))^(I2*12-A38))*((1+(I3/12))-1))</f>
        <v>506255.13442676357</v>
      </c>
      <c r="G38" s="41"/>
      <c r="H38" s="41"/>
      <c r="I38" s="41"/>
      <c r="J38" s="41"/>
    </row>
    <row r="39" spans="1:10" x14ac:dyDescent="0.25">
      <c r="A39" s="41">
        <f t="shared" si="0"/>
        <v>38</v>
      </c>
      <c r="B39" s="38">
        <f t="shared" si="1"/>
        <v>3423.1422984462915</v>
      </c>
      <c r="C39" s="38">
        <f t="shared" si="3"/>
        <v>1756.7191476246808</v>
      </c>
      <c r="D39" s="38">
        <f t="shared" si="2"/>
        <v>1666.4231508216108</v>
      </c>
      <c r="E39" s="38"/>
      <c r="F39" s="38">
        <f>B2*((1+(I3/12))^(I2*12-A39)-1)/(((1+(I3/12))^(I2*12-A39))*((1+(I3/12))-1))</f>
        <v>504498.41527913889</v>
      </c>
      <c r="G39" s="41"/>
      <c r="H39" s="41"/>
      <c r="I39" s="41"/>
      <c r="J39" s="41"/>
    </row>
    <row r="40" spans="1:10" x14ac:dyDescent="0.25">
      <c r="A40" s="41">
        <f t="shared" si="0"/>
        <v>39</v>
      </c>
      <c r="B40" s="38">
        <f t="shared" si="1"/>
        <v>3423.1422984462915</v>
      </c>
      <c r="C40" s="38">
        <f t="shared" si="3"/>
        <v>1762.5016814859118</v>
      </c>
      <c r="D40" s="38">
        <f t="shared" si="2"/>
        <v>1660.6406169603797</v>
      </c>
      <c r="E40" s="38"/>
      <c r="F40" s="38">
        <f>B2*((1+(I3/12))^(I2*12-A40)-1)/(((1+(I3/12))^(I2*12-A40))*((1+(I3/12))-1))</f>
        <v>502735.91359765298</v>
      </c>
      <c r="G40" s="41"/>
      <c r="H40" s="41"/>
      <c r="I40" s="41"/>
      <c r="J40" s="41"/>
    </row>
    <row r="41" spans="1:10" x14ac:dyDescent="0.25">
      <c r="A41" s="41">
        <f t="shared" si="0"/>
        <v>40</v>
      </c>
      <c r="B41" s="38">
        <f t="shared" si="1"/>
        <v>3423.1422984462915</v>
      </c>
      <c r="C41" s="38">
        <f t="shared" si="3"/>
        <v>1768.3032495206571</v>
      </c>
      <c r="D41" s="38">
        <f t="shared" si="2"/>
        <v>1654.8390489256344</v>
      </c>
      <c r="E41" s="38"/>
      <c r="F41" s="38">
        <f>B2*((1+(I3/12))^(I2*12-A41)-1)/(((1+(I3/12))^(I2*12-A41))*((1+(I3/12))-1))</f>
        <v>500967.61034813232</v>
      </c>
      <c r="G41" s="41"/>
      <c r="H41" s="41"/>
      <c r="I41" s="41"/>
      <c r="J41" s="41"/>
    </row>
    <row r="42" spans="1:10" x14ac:dyDescent="0.25">
      <c r="A42" s="41">
        <f t="shared" si="0"/>
        <v>41</v>
      </c>
      <c r="B42" s="38">
        <f t="shared" si="1"/>
        <v>3423.1422984462915</v>
      </c>
      <c r="C42" s="38">
        <f t="shared" si="3"/>
        <v>1774.123914383701</v>
      </c>
      <c r="D42" s="38">
        <f t="shared" si="2"/>
        <v>1649.0183840625905</v>
      </c>
      <c r="E42" s="38"/>
      <c r="F42" s="38">
        <f>B2*((1+(I3/12))^(I2*12-A42)-1)/(((1+(I3/12))^(I2*12-A42))*((1+(I3/12))-1))</f>
        <v>499193.48643374862</v>
      </c>
      <c r="G42" s="41"/>
      <c r="H42" s="41"/>
      <c r="I42" s="41"/>
      <c r="J42" s="41"/>
    </row>
    <row r="43" spans="1:10" x14ac:dyDescent="0.25">
      <c r="A43" s="41">
        <f t="shared" si="0"/>
        <v>42</v>
      </c>
      <c r="B43" s="38">
        <f t="shared" si="1"/>
        <v>3423.1422984462915</v>
      </c>
      <c r="C43" s="38">
        <f t="shared" si="3"/>
        <v>1779.9637389351847</v>
      </c>
      <c r="D43" s="38">
        <f t="shared" si="2"/>
        <v>1643.1785595111069</v>
      </c>
      <c r="E43" s="38"/>
      <c r="F43" s="38">
        <f>B2*((1+(I3/12))^(I2*12-A43)-1)/(((1+(I3/12))^(I2*12-A43))*((1+(I3/12))-1))</f>
        <v>497413.52269481344</v>
      </c>
      <c r="G43" s="41"/>
      <c r="H43" s="41"/>
      <c r="I43" s="41"/>
      <c r="J43" s="41"/>
    </row>
    <row r="44" spans="1:10" x14ac:dyDescent="0.25">
      <c r="A44" s="41">
        <f t="shared" si="0"/>
        <v>43</v>
      </c>
      <c r="B44" s="38">
        <f t="shared" si="1"/>
        <v>3423.1422984462915</v>
      </c>
      <c r="C44" s="38">
        <f t="shared" si="3"/>
        <v>1785.8227862424683</v>
      </c>
      <c r="D44" s="38">
        <f t="shared" si="2"/>
        <v>1637.3195122038233</v>
      </c>
      <c r="E44" s="38"/>
      <c r="F44" s="38">
        <f>B2*((1+(I3/12))^(I2*12-A44)-1)/(((1+(I3/12))^(I2*12-A44))*((1+(I3/12))-1))</f>
        <v>495627.69990857097</v>
      </c>
      <c r="G44" s="41"/>
      <c r="H44" s="41"/>
      <c r="I44" s="41"/>
      <c r="J44" s="41"/>
    </row>
    <row r="45" spans="1:10" x14ac:dyDescent="0.25">
      <c r="A45" s="41">
        <f t="shared" si="0"/>
        <v>44</v>
      </c>
      <c r="B45" s="38">
        <f t="shared" si="1"/>
        <v>3423.1422984462915</v>
      </c>
      <c r="C45" s="38">
        <f t="shared" si="3"/>
        <v>1791.7011195807718</v>
      </c>
      <c r="D45" s="38">
        <f t="shared" si="2"/>
        <v>1631.4411788655198</v>
      </c>
      <c r="E45" s="38"/>
      <c r="F45" s="38">
        <f>B2*((1+(I3/12))^(I2*12-A45)-1)/(((1+(I3/12))^(I2*12-A45))*((1+(I3/12))-1))</f>
        <v>493835.9987889902</v>
      </c>
      <c r="G45" s="41"/>
      <c r="H45" s="41"/>
      <c r="I45" s="41"/>
      <c r="J45" s="41"/>
    </row>
    <row r="46" spans="1:10" x14ac:dyDescent="0.25">
      <c r="A46" s="41">
        <f t="shared" si="0"/>
        <v>45</v>
      </c>
      <c r="B46" s="38">
        <f t="shared" si="1"/>
        <v>3423.1422984462915</v>
      </c>
      <c r="C46" s="38">
        <f t="shared" si="3"/>
        <v>1797.5988024325925</v>
      </c>
      <c r="D46" s="38">
        <f t="shared" si="2"/>
        <v>1625.543496013699</v>
      </c>
      <c r="E46" s="38"/>
      <c r="F46" s="38">
        <f>B2*((1+(I3/12))^(I2*12-A46)-1)/(((1+(I3/12))^(I2*12-A46))*((1+(I3/12))-1))</f>
        <v>492038.3999865576</v>
      </c>
      <c r="G46" s="41"/>
      <c r="H46" s="41"/>
      <c r="I46" s="41"/>
      <c r="J46" s="41"/>
    </row>
    <row r="47" spans="1:10" x14ac:dyDescent="0.25">
      <c r="A47" s="41">
        <f t="shared" si="0"/>
        <v>46</v>
      </c>
      <c r="B47" s="38">
        <f t="shared" si="1"/>
        <v>3423.1422984462915</v>
      </c>
      <c r="C47" s="38">
        <f t="shared" si="3"/>
        <v>1803.5158984903828</v>
      </c>
      <c r="D47" s="38">
        <f t="shared" si="2"/>
        <v>1619.6263999559087</v>
      </c>
      <c r="E47" s="38"/>
      <c r="F47" s="38">
        <f>B2*((1+(I3/12))^(I2*12-A47)-1)/(((1+(I3/12))^(I2*12-A47))*((1+(I3/12))-1))</f>
        <v>490234.88408806722</v>
      </c>
      <c r="G47" s="41"/>
      <c r="H47" s="41"/>
      <c r="I47" s="41"/>
      <c r="J47" s="41"/>
    </row>
    <row r="48" spans="1:10" x14ac:dyDescent="0.25">
      <c r="A48" s="41">
        <f t="shared" si="0"/>
        <v>47</v>
      </c>
      <c r="B48" s="38">
        <f t="shared" si="1"/>
        <v>3423.1422984462915</v>
      </c>
      <c r="C48" s="38">
        <f t="shared" si="3"/>
        <v>1809.4524716564338</v>
      </c>
      <c r="D48" s="38">
        <f t="shared" si="2"/>
        <v>1613.6898267898578</v>
      </c>
      <c r="E48" s="38"/>
      <c r="F48" s="38">
        <f>B2*((1+(I3/12))^(I2*12-A48)-1)/(((1+(I3/12))^(I2*12-A48))*((1+(I3/12))-1))</f>
        <v>488425.43161641079</v>
      </c>
      <c r="G48" s="41"/>
      <c r="H48" s="41"/>
      <c r="I48" s="41"/>
      <c r="J48" s="41"/>
    </row>
    <row r="49" spans="1:10" x14ac:dyDescent="0.25">
      <c r="A49" s="41">
        <f t="shared" si="0"/>
        <v>48</v>
      </c>
      <c r="B49" s="38">
        <f t="shared" si="1"/>
        <v>3423.1422984462915</v>
      </c>
      <c r="C49" s="38">
        <f t="shared" si="3"/>
        <v>1815.4085860422929</v>
      </c>
      <c r="D49" s="38">
        <f t="shared" si="2"/>
        <v>1607.7337124039987</v>
      </c>
      <c r="E49" s="38"/>
      <c r="F49" s="38">
        <f>B2*((1+(I3/12))^(I2*12-A49)-1)/(((1+(I3/12))^(I2*12-A49))*((1+(I3/12))-1))</f>
        <v>486610.02303036849</v>
      </c>
      <c r="G49" s="38">
        <f>SUM(D2:D49)</f>
        <v>83563.853355790576</v>
      </c>
      <c r="H49" s="41"/>
      <c r="I49" s="41"/>
      <c r="J49" s="41"/>
    </row>
    <row r="50" spans="1:10" x14ac:dyDescent="0.25">
      <c r="A50" s="41">
        <f t="shared" si="0"/>
        <v>49</v>
      </c>
      <c r="B50" s="38">
        <f t="shared" si="1"/>
        <v>3423.1422984462915</v>
      </c>
      <c r="C50" s="38">
        <f t="shared" si="3"/>
        <v>1821.3843059714418</v>
      </c>
      <c r="D50" s="38">
        <f t="shared" si="2"/>
        <v>1601.7579924748497</v>
      </c>
      <c r="E50" s="38"/>
      <c r="F50" s="38">
        <f>B2*((1+(I3/12))^(I2*12-A50)-1)/(((1+(I3/12))^(I2*12-A50))*((1+(I3/12))-1))</f>
        <v>484788.63872439705</v>
      </c>
      <c r="G50" s="38"/>
      <c r="H50" s="41"/>
      <c r="I50" s="41"/>
      <c r="J50" s="41"/>
    </row>
    <row r="51" spans="1:10" x14ac:dyDescent="0.25">
      <c r="A51" s="41">
        <f t="shared" si="0"/>
        <v>50</v>
      </c>
      <c r="B51" s="38">
        <f t="shared" si="1"/>
        <v>3423.1422984462915</v>
      </c>
      <c r="C51" s="38">
        <f t="shared" si="3"/>
        <v>1827.3796959785977</v>
      </c>
      <c r="D51" s="38">
        <f t="shared" si="2"/>
        <v>1595.7626024676938</v>
      </c>
      <c r="E51" s="41"/>
      <c r="F51" s="38">
        <f>B2*((1+(I3/12))^(I2*12-A51)-1)/(((1+(I3/12))^(I2*12-A51))*((1+(I3/12))-1))</f>
        <v>482961.25902841846</v>
      </c>
      <c r="G51" s="38"/>
      <c r="H51" s="41"/>
      <c r="I51" s="41"/>
      <c r="J51" s="41"/>
    </row>
    <row r="52" spans="1:10" x14ac:dyDescent="0.25">
      <c r="A52" s="41">
        <f t="shared" si="0"/>
        <v>51</v>
      </c>
      <c r="B52" s="38">
        <f t="shared" si="1"/>
        <v>3423.1422984462915</v>
      </c>
      <c r="C52" s="38">
        <f t="shared" si="3"/>
        <v>1833.3948208110523</v>
      </c>
      <c r="D52" s="38">
        <f t="shared" si="2"/>
        <v>1589.7474776352392</v>
      </c>
      <c r="E52" s="41"/>
      <c r="F52" s="38">
        <f>B2*((1+(I3/12))^(I2*12-A52)-1)/(((1+(I3/12))^(I2*12-A52))*((1+(I3/12))-1))</f>
        <v>481127.8642076074</v>
      </c>
      <c r="G52" s="38"/>
      <c r="H52" s="41"/>
      <c r="I52" s="41"/>
      <c r="J52" s="41"/>
    </row>
    <row r="53" spans="1:10" x14ac:dyDescent="0.25">
      <c r="A53" s="41">
        <f t="shared" si="0"/>
        <v>52</v>
      </c>
      <c r="B53" s="38">
        <f t="shared" si="1"/>
        <v>3423.1422984462915</v>
      </c>
      <c r="C53" s="38">
        <f t="shared" si="3"/>
        <v>1839.4297454294865</v>
      </c>
      <c r="D53" s="38">
        <f t="shared" si="2"/>
        <v>1583.712553016805</v>
      </c>
      <c r="E53" s="41"/>
      <c r="F53" s="38">
        <f>B2*((1+(I3/12))^(I2*12-A53)-1)/(((1+(I3/12))^(I2*12-A53))*((1+(I3/12))-1))</f>
        <v>479288.43446217792</v>
      </c>
      <c r="G53" s="38"/>
      <c r="H53" s="41"/>
      <c r="I53" s="41"/>
      <c r="J53" s="41"/>
    </row>
    <row r="54" spans="1:10" x14ac:dyDescent="0.25">
      <c r="A54" s="41">
        <f t="shared" si="0"/>
        <v>53</v>
      </c>
      <c r="B54" s="38">
        <f t="shared" si="1"/>
        <v>3423.1422984462915</v>
      </c>
      <c r="C54" s="38">
        <f t="shared" si="3"/>
        <v>1845.4845350085525</v>
      </c>
      <c r="D54" s="38">
        <f t="shared" si="2"/>
        <v>1577.657763437739</v>
      </c>
      <c r="E54" s="41"/>
      <c r="F54" s="38">
        <f>B2*((1+(I3/12))^(I2*12-A54)-1)/(((1+(I3/12))^(I2*12-A54))*((1+(I3/12))-1))</f>
        <v>477442.94992716936</v>
      </c>
      <c r="G54" s="38"/>
      <c r="H54" s="41"/>
      <c r="I54" s="41"/>
      <c r="J54" s="41"/>
    </row>
    <row r="55" spans="1:10" x14ac:dyDescent="0.25">
      <c r="A55" s="41">
        <f t="shared" si="0"/>
        <v>54</v>
      </c>
      <c r="B55" s="38">
        <f t="shared" si="1"/>
        <v>3423.1422984462915</v>
      </c>
      <c r="C55" s="38">
        <f t="shared" si="3"/>
        <v>1851.5592549358262</v>
      </c>
      <c r="D55" s="38">
        <f t="shared" si="2"/>
        <v>1571.5830435104654</v>
      </c>
      <c r="E55" s="41"/>
      <c r="F55" s="38">
        <f>B2*((1+(I3/12))^(I2*12-A55)-1)/(((1+(I3/12))^(I2*12-A55))*((1+(I3/12))-1))</f>
        <v>475591.39067223354</v>
      </c>
      <c r="G55" s="38"/>
      <c r="H55" s="41"/>
      <c r="I55" s="41"/>
      <c r="J55" s="41"/>
    </row>
    <row r="56" spans="1:10" x14ac:dyDescent="0.25">
      <c r="A56" s="41">
        <f t="shared" si="0"/>
        <v>55</v>
      </c>
      <c r="B56" s="38">
        <f t="shared" si="1"/>
        <v>3423.1422984462915</v>
      </c>
      <c r="C56" s="38">
        <f t="shared" si="3"/>
        <v>1857.6539708169294</v>
      </c>
      <c r="D56" s="38">
        <f t="shared" si="2"/>
        <v>1565.4883276293622</v>
      </c>
      <c r="E56" s="41"/>
      <c r="F56" s="38">
        <f>B2*((1+(I3/12))^(I2*12-A56)-1)/(((1+(I3/12))^(I2*12-A56))*((1+(I3/12))-1))</f>
        <v>473733.73670141661</v>
      </c>
      <c r="G56" s="38"/>
      <c r="H56" s="41"/>
      <c r="I56" s="41"/>
      <c r="J56" s="41"/>
    </row>
    <row r="57" spans="1:10" x14ac:dyDescent="0.25">
      <c r="A57" s="41">
        <f t="shared" si="0"/>
        <v>56</v>
      </c>
      <c r="B57" s="38">
        <f t="shared" si="1"/>
        <v>3423.1422984462915</v>
      </c>
      <c r="C57" s="38">
        <f t="shared" si="3"/>
        <v>1863.7687484708149</v>
      </c>
      <c r="D57" s="38">
        <f t="shared" si="2"/>
        <v>1559.3735499754766</v>
      </c>
      <c r="E57" s="41"/>
      <c r="F57" s="38">
        <f>B2*((1+(I3/12))^(I2*12-A57)-1)/(((1+(I3/12))^(I2*12-A57))*((1+(I3/12))-1))</f>
        <v>471869.96795294579</v>
      </c>
      <c r="G57" s="38"/>
      <c r="H57" s="41"/>
      <c r="I57" s="41"/>
      <c r="J57" s="41"/>
    </row>
    <row r="58" spans="1:10" x14ac:dyDescent="0.25">
      <c r="A58" s="41">
        <f t="shared" si="0"/>
        <v>57</v>
      </c>
      <c r="B58" s="38">
        <f t="shared" si="1"/>
        <v>3423.1422984462915</v>
      </c>
      <c r="C58" s="38">
        <f t="shared" si="3"/>
        <v>1869.9036539344816</v>
      </c>
      <c r="D58" s="38">
        <f t="shared" si="2"/>
        <v>1553.23864451181</v>
      </c>
      <c r="E58" s="41"/>
      <c r="F58" s="38">
        <f>B2*((1+(I3/12))^(I2*12-A58)-1)/(((1+(I3/12))^(I2*12-A58))*((1+(I3/12))-1))</f>
        <v>470000.06429901131</v>
      </c>
      <c r="G58" s="38"/>
      <c r="H58" s="41"/>
      <c r="I58" s="41"/>
      <c r="J58" s="41"/>
    </row>
    <row r="59" spans="1:10" x14ac:dyDescent="0.25">
      <c r="A59" s="41">
        <f t="shared" si="0"/>
        <v>58</v>
      </c>
      <c r="B59" s="38">
        <f t="shared" si="1"/>
        <v>3423.1422984462915</v>
      </c>
      <c r="C59" s="38">
        <f t="shared" si="3"/>
        <v>1876.0587534621591</v>
      </c>
      <c r="D59" s="38">
        <f t="shared" si="2"/>
        <v>1547.0835449841325</v>
      </c>
      <c r="E59" s="41"/>
      <c r="F59" s="38">
        <f>B2*((1+(I3/12))^(I2*12-A59)-1)/(((1+(I3/12))^(I2*12-A59))*((1+(I3/12))-1))</f>
        <v>468124.00554554915</v>
      </c>
      <c r="G59" s="38"/>
      <c r="H59" s="41"/>
      <c r="I59" s="41"/>
      <c r="J59" s="41"/>
    </row>
    <row r="60" spans="1:10" x14ac:dyDescent="0.25">
      <c r="A60" s="41">
        <f t="shared" si="0"/>
        <v>59</v>
      </c>
      <c r="B60" s="38">
        <f t="shared" si="1"/>
        <v>3423.1422984462915</v>
      </c>
      <c r="C60" s="38">
        <f t="shared" si="3"/>
        <v>1882.2341135254246</v>
      </c>
      <c r="D60" s="38">
        <f t="shared" si="2"/>
        <v>1540.9081849208669</v>
      </c>
      <c r="E60" s="41"/>
      <c r="F60" s="38">
        <f>B2*((1+(I3/12))^(I2*12-A60)-1)/(((1+(I3/12))^(I2*12-A60))*((1+(I3/12))-1))</f>
        <v>466241.77143202373</v>
      </c>
      <c r="G60" s="38"/>
      <c r="H60" s="41"/>
      <c r="I60" s="41"/>
      <c r="J60" s="41"/>
    </row>
    <row r="61" spans="1:10" x14ac:dyDescent="0.25">
      <c r="A61" s="41">
        <f t="shared" si="0"/>
        <v>60</v>
      </c>
      <c r="B61" s="38">
        <f t="shared" si="1"/>
        <v>3423.1422984462915</v>
      </c>
      <c r="C61" s="38">
        <f t="shared" si="3"/>
        <v>1888.4298008159385</v>
      </c>
      <c r="D61" s="38">
        <f t="shared" si="2"/>
        <v>1534.712497630353</v>
      </c>
      <c r="E61" s="41"/>
      <c r="F61" s="38">
        <f>B2*((1+(I3/12))^(I2*12-A61)-1)/(((1+(I3/12))^(I2*12-A61))*((1+(I3/12))-1))</f>
        <v>464353.34163120779</v>
      </c>
      <c r="G61" s="38">
        <f>SUM(D2:D61)</f>
        <v>102384.87953798546</v>
      </c>
      <c r="H61" s="41"/>
      <c r="I61" s="41"/>
      <c r="J61" s="41"/>
    </row>
    <row r="62" spans="1:10" x14ac:dyDescent="0.25">
      <c r="A62" s="41">
        <f t="shared" si="0"/>
        <v>61</v>
      </c>
      <c r="B62" s="38">
        <f t="shared" si="1"/>
        <v>3423.1422984462915</v>
      </c>
      <c r="C62" s="38">
        <f t="shared" si="3"/>
        <v>1894.645882243698</v>
      </c>
      <c r="D62" s="38">
        <f t="shared" si="2"/>
        <v>1528.4964162025935</v>
      </c>
      <c r="E62" s="41"/>
      <c r="F62" s="38">
        <f>B2*((1+(I3/12))^(I2*12-A62)-1)/(((1+(I3/12))^(I2*12-A62))*((1+(I3/12))-1))</f>
        <v>462458.69574896409</v>
      </c>
      <c r="G62" s="38"/>
      <c r="H62" s="41"/>
      <c r="I62" s="41"/>
      <c r="J62" s="41"/>
    </row>
    <row r="63" spans="1:10" x14ac:dyDescent="0.25">
      <c r="A63" s="41">
        <f t="shared" si="0"/>
        <v>62</v>
      </c>
      <c r="B63" s="38">
        <f t="shared" si="1"/>
        <v>3423.1422984462915</v>
      </c>
      <c r="C63" s="38">
        <f t="shared" si="3"/>
        <v>1900.882424939191</v>
      </c>
      <c r="D63" s="38">
        <f t="shared" si="2"/>
        <v>1522.2598735071006</v>
      </c>
      <c r="E63" s="41"/>
      <c r="F63" s="38">
        <f>B2*((1+(I3/12))^(I2*12-A63)-1)/(((1+(I3/12))^(I2*12-A63))*((1+(I3/12))-1))</f>
        <v>460557.8133240249</v>
      </c>
      <c r="G63" s="38"/>
      <c r="H63" s="41"/>
      <c r="I63" s="41"/>
      <c r="J63" s="41"/>
    </row>
    <row r="64" spans="1:10" x14ac:dyDescent="0.25">
      <c r="A64" s="41">
        <f t="shared" si="0"/>
        <v>63</v>
      </c>
      <c r="B64" s="38">
        <f t="shared" si="1"/>
        <v>3423.1422984462915</v>
      </c>
      <c r="C64" s="38">
        <f t="shared" si="3"/>
        <v>1907.1394962547347</v>
      </c>
      <c r="D64" s="38">
        <f t="shared" si="2"/>
        <v>1516.0028021915568</v>
      </c>
      <c r="E64" s="41"/>
      <c r="F64" s="38">
        <f>B2*((1+(I3/12))^(I2*12-A64)-1)/(((1+(I3/12))^(I2*12-A64))*((1+(I3/12))-1))</f>
        <v>458650.67382777017</v>
      </c>
      <c r="G64" s="38"/>
      <c r="H64" s="41"/>
      <c r="I64" s="41"/>
      <c r="J64" s="41"/>
    </row>
    <row r="65" spans="1:10" x14ac:dyDescent="0.25">
      <c r="A65" s="41">
        <f t="shared" si="0"/>
        <v>64</v>
      </c>
      <c r="B65" s="38">
        <f t="shared" si="1"/>
        <v>3423.1422984462915</v>
      </c>
      <c r="C65" s="38">
        <f t="shared" si="3"/>
        <v>1913.4171637632535</v>
      </c>
      <c r="D65" s="38">
        <f t="shared" si="2"/>
        <v>1509.725134683038</v>
      </c>
      <c r="E65" s="41"/>
      <c r="F65" s="38">
        <f>B2*((1+(I3/12))^(I2*12-A65)-1)/(((1+(I3/12))^(I2*12-A65))*((1+(I3/12))-1))</f>
        <v>456737.25666400691</v>
      </c>
      <c r="G65" s="38"/>
      <c r="H65" s="41"/>
      <c r="I65" s="41"/>
      <c r="J65" s="41"/>
    </row>
    <row r="66" spans="1:10" x14ac:dyDescent="0.25">
      <c r="A66" s="41">
        <f t="shared" si="0"/>
        <v>65</v>
      </c>
      <c r="B66" s="38">
        <f t="shared" si="1"/>
        <v>3423.1422984462915</v>
      </c>
      <c r="C66" s="38">
        <f t="shared" si="3"/>
        <v>1919.7154952606652</v>
      </c>
      <c r="D66" s="38">
        <f t="shared" si="2"/>
        <v>1503.4268031856263</v>
      </c>
      <c r="E66" s="41"/>
      <c r="F66" s="38">
        <f>B2*((1+(I3/12))^(I2*12-A66)-1)/(((1+(I3/12))^(I2*12-A66))*((1+(I3/12))-1))</f>
        <v>454817.54116874625</v>
      </c>
      <c r="G66" s="38"/>
      <c r="H66" s="41"/>
      <c r="I66" s="41"/>
      <c r="J66" s="41"/>
    </row>
    <row r="67" spans="1:10" x14ac:dyDescent="0.25">
      <c r="A67" s="41">
        <f t="shared" si="0"/>
        <v>66</v>
      </c>
      <c r="B67" s="38">
        <f t="shared" si="1"/>
        <v>3423.1422984462915</v>
      </c>
      <c r="C67" s="38">
        <f t="shared" si="3"/>
        <v>1926.0345587659394</v>
      </c>
      <c r="D67" s="38">
        <f t="shared" si="2"/>
        <v>1497.1077396803521</v>
      </c>
      <c r="E67" s="41"/>
      <c r="F67" s="38">
        <f>B2*((1+(I3/12))^(I2*12-A67)-1)/(((1+(I3/12))^(I2*12-A67))*((1+(I3/12))-1))</f>
        <v>452891.50660998031</v>
      </c>
      <c r="G67" s="38"/>
      <c r="H67" s="41"/>
      <c r="I67" s="41"/>
      <c r="J67" s="41"/>
    </row>
    <row r="68" spans="1:10" x14ac:dyDescent="0.25">
      <c r="A68" s="41">
        <f t="shared" ref="A68:A97" si="4">A67+1</f>
        <v>67</v>
      </c>
      <c r="B68" s="38">
        <f t="shared" ref="B68:B97" si="5">B67</f>
        <v>3423.1422984462915</v>
      </c>
      <c r="C68" s="38">
        <f t="shared" si="3"/>
        <v>1932.3744225216797</v>
      </c>
      <c r="D68" s="38">
        <f t="shared" ref="D68:D97" si="6">B68-C68</f>
        <v>1490.7678759246119</v>
      </c>
      <c r="E68" s="41"/>
      <c r="F68" s="38">
        <f>B2*((1+(I3/12))^(I2*12-A68)-1)/(((1+(I3/12))^(I2*12-A68))*((1+(I3/12))-1))</f>
        <v>450959.13218745863</v>
      </c>
      <c r="G68" s="38"/>
      <c r="H68" s="41"/>
      <c r="I68" s="41"/>
      <c r="J68" s="41"/>
    </row>
    <row r="69" spans="1:10" x14ac:dyDescent="0.25">
      <c r="A69" s="41">
        <f t="shared" si="4"/>
        <v>68</v>
      </c>
      <c r="B69" s="38">
        <f t="shared" si="5"/>
        <v>3423.1422984462915</v>
      </c>
      <c r="C69" s="38">
        <f t="shared" si="3"/>
        <v>1938.735154995753</v>
      </c>
      <c r="D69" s="38">
        <f t="shared" si="6"/>
        <v>1484.4071434505386</v>
      </c>
      <c r="E69" s="41"/>
      <c r="F69" s="38">
        <f>B2*((1+(I3/12))^(I2*12-A69)-1)/(((1+(I3/12))^(I2*12-A69))*((1+(I3/12))-1))</f>
        <v>449020.39703246288</v>
      </c>
      <c r="G69" s="38"/>
      <c r="H69" s="41"/>
      <c r="I69" s="41"/>
      <c r="J69" s="41"/>
    </row>
    <row r="70" spans="1:10" x14ac:dyDescent="0.25">
      <c r="A70" s="41">
        <f t="shared" si="4"/>
        <v>69</v>
      </c>
      <c r="B70" s="38">
        <f t="shared" si="5"/>
        <v>3423.1422984462915</v>
      </c>
      <c r="C70" s="38">
        <f t="shared" ref="C70:C97" si="7">F69-F70</f>
        <v>1945.1168248813483</v>
      </c>
      <c r="D70" s="38">
        <f t="shared" si="6"/>
        <v>1478.0254735649432</v>
      </c>
      <c r="E70" s="41"/>
      <c r="F70" s="38">
        <f>B2*((1+(I3/12))^(I2*12-A70)-1)/(((1+(I3/12))^(I2*12-A70))*((1+(I3/12))-1))</f>
        <v>447075.28020758153</v>
      </c>
      <c r="G70" s="38"/>
      <c r="H70" s="41"/>
      <c r="I70" s="41"/>
      <c r="J70" s="41"/>
    </row>
    <row r="71" spans="1:10" x14ac:dyDescent="0.25">
      <c r="A71" s="41">
        <f t="shared" si="4"/>
        <v>70</v>
      </c>
      <c r="B71" s="38">
        <f t="shared" si="5"/>
        <v>3423.1422984462915</v>
      </c>
      <c r="C71" s="38">
        <f t="shared" si="7"/>
        <v>1951.5195010963362</v>
      </c>
      <c r="D71" s="38">
        <f t="shared" si="6"/>
        <v>1471.6227973499554</v>
      </c>
      <c r="E71" s="41"/>
      <c r="F71" s="38">
        <f>B2*((1+(I3/12))^(I2*12-A71)-1)/(((1+(I3/12))^(I2*12-A71))*((1+(I3/12))-1))</f>
        <v>445123.76070648519</v>
      </c>
      <c r="G71" s="38"/>
      <c r="H71" s="41"/>
      <c r="I71" s="41"/>
      <c r="J71" s="41"/>
    </row>
    <row r="72" spans="1:10" x14ac:dyDescent="0.25">
      <c r="A72" s="41">
        <f t="shared" si="4"/>
        <v>71</v>
      </c>
      <c r="B72" s="38">
        <f t="shared" si="5"/>
        <v>3423.1422984462915</v>
      </c>
      <c r="C72" s="38">
        <f t="shared" si="7"/>
        <v>1957.9432527873432</v>
      </c>
      <c r="D72" s="38">
        <f t="shared" si="6"/>
        <v>1465.1990456589483</v>
      </c>
      <c r="E72" s="41"/>
      <c r="F72" s="38">
        <f>B2*((1+(I3/12))^(I2*12-A72)-1)/(((1+(I3/12))^(I2*12-A72))*((1+(I3/12))-1))</f>
        <v>443165.81745369785</v>
      </c>
      <c r="G72" s="38"/>
      <c r="H72" s="41"/>
      <c r="I72" s="41"/>
      <c r="J72" s="41"/>
    </row>
    <row r="73" spans="1:10" x14ac:dyDescent="0.25">
      <c r="A73" s="41">
        <f t="shared" si="4"/>
        <v>72</v>
      </c>
      <c r="B73" s="38">
        <f t="shared" si="5"/>
        <v>3423.1422984462915</v>
      </c>
      <c r="C73" s="38">
        <f t="shared" si="7"/>
        <v>1964.388149328006</v>
      </c>
      <c r="D73" s="38">
        <f t="shared" si="6"/>
        <v>1458.7541491182856</v>
      </c>
      <c r="E73" s="41"/>
      <c r="F73" s="38">
        <f>B2*((1+(I3/12))^(I2*12-A73)-1)/(((1+(I3/12))^(I2*12-A73))*((1+(I3/12))-1))</f>
        <v>441201.42930436984</v>
      </c>
      <c r="G73" s="38">
        <f>SUM(D2:D73)</f>
        <v>120310.67479250309</v>
      </c>
      <c r="H73" s="41"/>
      <c r="I73" s="41"/>
      <c r="J73" s="41"/>
    </row>
    <row r="74" spans="1:10" x14ac:dyDescent="0.25">
      <c r="A74" s="41">
        <f t="shared" si="4"/>
        <v>73</v>
      </c>
      <c r="B74" s="38">
        <f t="shared" si="5"/>
        <v>3423.1422984462915</v>
      </c>
      <c r="C74" s="38">
        <f t="shared" si="7"/>
        <v>1970.8542603194364</v>
      </c>
      <c r="D74" s="38">
        <f t="shared" si="6"/>
        <v>1452.2880381268551</v>
      </c>
      <c r="E74" s="41"/>
      <c r="F74" s="38">
        <f>B2*((1+(I3/12))^(I2*12-A74)-1)/(((1+(I3/12))^(I2*12-A74))*((1+(I3/12))-1))</f>
        <v>439230.57504405041</v>
      </c>
      <c r="G74" s="38"/>
      <c r="H74" s="41"/>
      <c r="I74" s="41"/>
      <c r="J74" s="41"/>
    </row>
    <row r="75" spans="1:10" x14ac:dyDescent="0.25">
      <c r="A75" s="41">
        <f t="shared" si="4"/>
        <v>74</v>
      </c>
      <c r="B75" s="38">
        <f t="shared" si="5"/>
        <v>3423.1422984462915</v>
      </c>
      <c r="C75" s="38">
        <f t="shared" si="7"/>
        <v>1977.341655592958</v>
      </c>
      <c r="D75" s="38">
        <f t="shared" si="6"/>
        <v>1445.8006428533336</v>
      </c>
      <c r="E75" s="41"/>
      <c r="F75" s="38">
        <f>B2*((1+(I3/12))^(I2*12-A75)-1)/(((1+(I3/12))^(I2*12-A75))*((1+(I3/12))-1))</f>
        <v>437253.23338845745</v>
      </c>
      <c r="G75" s="38"/>
      <c r="H75" s="41"/>
      <c r="I75" s="41"/>
      <c r="J75" s="41"/>
    </row>
    <row r="76" spans="1:10" x14ac:dyDescent="0.25">
      <c r="A76" s="41">
        <f t="shared" si="4"/>
        <v>75</v>
      </c>
      <c r="B76" s="38">
        <f t="shared" si="5"/>
        <v>3423.1422984462915</v>
      </c>
      <c r="C76" s="38">
        <f t="shared" si="7"/>
        <v>1983.8504052091739</v>
      </c>
      <c r="D76" s="38">
        <f t="shared" si="6"/>
        <v>1439.2918932371176</v>
      </c>
      <c r="E76" s="41"/>
      <c r="F76" s="38">
        <f>B2*((1+(I3/12))^(I2*12-A76)-1)/(((1+(I3/12))^(I2*12-A76))*((1+(I3/12))-1))</f>
        <v>435269.38298324827</v>
      </c>
      <c r="G76" s="38"/>
      <c r="H76" s="41"/>
      <c r="I76" s="41"/>
      <c r="J76" s="41"/>
    </row>
    <row r="77" spans="1:10" x14ac:dyDescent="0.25">
      <c r="A77" s="41">
        <f t="shared" si="4"/>
        <v>76</v>
      </c>
      <c r="B77" s="38">
        <f t="shared" si="5"/>
        <v>3423.1422984462915</v>
      </c>
      <c r="C77" s="38">
        <f t="shared" si="7"/>
        <v>1990.380579459772</v>
      </c>
      <c r="D77" s="38">
        <f t="shared" si="6"/>
        <v>1432.7617189865196</v>
      </c>
      <c r="E77" s="41"/>
      <c r="F77" s="38">
        <f>B2*((1+(I3/12))^(I2*12-A77)-1)/(((1+(I3/12))^(I2*12-A77))*((1+(I3/12))-1))</f>
        <v>433279.0024037885</v>
      </c>
      <c r="G77" s="38"/>
      <c r="H77" s="41"/>
      <c r="I77" s="41"/>
      <c r="J77" s="41"/>
    </row>
    <row r="78" spans="1:10" x14ac:dyDescent="0.25">
      <c r="A78" s="41">
        <f t="shared" si="4"/>
        <v>77</v>
      </c>
      <c r="B78" s="38">
        <f t="shared" si="5"/>
        <v>3423.1422984462915</v>
      </c>
      <c r="C78" s="38">
        <f t="shared" si="7"/>
        <v>1996.9322488674661</v>
      </c>
      <c r="D78" s="38">
        <f t="shared" si="6"/>
        <v>1426.2100495788254</v>
      </c>
      <c r="E78" s="41"/>
      <c r="F78" s="38">
        <f>B2*((1+(I3/12))^(I2*12-A78)-1)/(((1+(I3/12))^(I2*12-A78))*((1+(I3/12))-1))</f>
        <v>431282.07015492104</v>
      </c>
      <c r="G78" s="38"/>
      <c r="H78" s="41"/>
      <c r="I78" s="41"/>
      <c r="J78" s="41"/>
    </row>
    <row r="79" spans="1:10" x14ac:dyDescent="0.25">
      <c r="A79" s="41">
        <f t="shared" si="4"/>
        <v>78</v>
      </c>
      <c r="B79" s="38">
        <f t="shared" si="5"/>
        <v>3423.1422984462915</v>
      </c>
      <c r="C79" s="38">
        <f t="shared" si="7"/>
        <v>2003.5054841861129</v>
      </c>
      <c r="D79" s="38">
        <f t="shared" si="6"/>
        <v>1419.6368142601787</v>
      </c>
      <c r="E79" s="41"/>
      <c r="F79" s="38">
        <f>B2*((1+(I3/12))^(I2*12-A79)-1)/(((1+(I3/12))^(I2*12-A79))*((1+(I3/12))-1))</f>
        <v>429278.56467073492</v>
      </c>
      <c r="G79" s="38"/>
      <c r="H79" s="41"/>
      <c r="I79" s="41"/>
      <c r="J79" s="41"/>
    </row>
    <row r="80" spans="1:10" x14ac:dyDescent="0.25">
      <c r="A80" s="41">
        <f t="shared" si="4"/>
        <v>79</v>
      </c>
      <c r="B80" s="38">
        <f t="shared" si="5"/>
        <v>3423.1422984462915</v>
      </c>
      <c r="C80" s="38">
        <f t="shared" si="7"/>
        <v>2010.1003564052517</v>
      </c>
      <c r="D80" s="38">
        <f t="shared" si="6"/>
        <v>1413.0419420410399</v>
      </c>
      <c r="E80" s="41"/>
      <c r="F80" s="38">
        <f>B2*((1+(I3/12))^(I2*12-A80)-1)/(((1+(I3/12))^(I2*12-A80))*((1+(I3/12))-1))</f>
        <v>427268.46431432967</v>
      </c>
      <c r="G80" s="38"/>
      <c r="H80" s="41"/>
      <c r="I80" s="41"/>
      <c r="J80" s="41"/>
    </row>
    <row r="81" spans="1:10" x14ac:dyDescent="0.25">
      <c r="A81" s="41">
        <f t="shared" si="4"/>
        <v>80</v>
      </c>
      <c r="B81" s="38">
        <f t="shared" si="5"/>
        <v>3423.1422984462915</v>
      </c>
      <c r="C81" s="38">
        <f t="shared" si="7"/>
        <v>2016.7169367449824</v>
      </c>
      <c r="D81" s="38">
        <f t="shared" si="6"/>
        <v>1406.4253617013092</v>
      </c>
      <c r="E81" s="41"/>
      <c r="F81" s="38">
        <f>B2*((1+(I3/12))^(I2*12-A81)-1)/(((1+(I3/12))^(I2*12-A81))*((1+(I3/12))-1))</f>
        <v>425251.74737758469</v>
      </c>
      <c r="G81" s="38"/>
      <c r="H81" s="41"/>
      <c r="I81" s="41"/>
      <c r="J81" s="41"/>
    </row>
    <row r="82" spans="1:10" x14ac:dyDescent="0.25">
      <c r="A82" s="41">
        <f t="shared" si="4"/>
        <v>81</v>
      </c>
      <c r="B82" s="38">
        <f t="shared" si="5"/>
        <v>3423.1422984462915</v>
      </c>
      <c r="C82" s="38">
        <f t="shared" si="7"/>
        <v>2023.3552966617863</v>
      </c>
      <c r="D82" s="38">
        <f t="shared" si="6"/>
        <v>1399.7870017845053</v>
      </c>
      <c r="E82" s="41"/>
      <c r="F82" s="38">
        <f>B2*((1+(I3/12))^(I2*12-A82)-1)/(((1+(I3/12))^(I2*12-A82))*((1+(I3/12))-1))</f>
        <v>423228.3920809229</v>
      </c>
      <c r="G82" s="38"/>
      <c r="H82" s="41"/>
      <c r="I82" s="41"/>
      <c r="J82" s="41"/>
    </row>
    <row r="83" spans="1:10" x14ac:dyDescent="0.25">
      <c r="A83" s="41">
        <f t="shared" si="4"/>
        <v>82</v>
      </c>
      <c r="B83" s="38">
        <f t="shared" si="5"/>
        <v>3423.1422984462915</v>
      </c>
      <c r="C83" s="38">
        <f t="shared" si="7"/>
        <v>2030.0155078467797</v>
      </c>
      <c r="D83" s="38">
        <f t="shared" si="6"/>
        <v>1393.1267905995119</v>
      </c>
      <c r="E83" s="41"/>
      <c r="F83" s="38">
        <f>B2*((1+(I3/12))^(I2*12-A83)-1)/(((1+(I3/12))^(I2*12-A83))*((1+(I3/12))-1))</f>
        <v>421198.37657307612</v>
      </c>
      <c r="G83" s="38"/>
      <c r="H83" s="41"/>
      <c r="I83" s="41"/>
      <c r="J83" s="41"/>
    </row>
    <row r="84" spans="1:10" x14ac:dyDescent="0.25">
      <c r="A84" s="41">
        <f t="shared" si="4"/>
        <v>83</v>
      </c>
      <c r="B84" s="38">
        <f t="shared" si="5"/>
        <v>3423.1422984462915</v>
      </c>
      <c r="C84" s="38">
        <f t="shared" si="7"/>
        <v>2036.6976422264124</v>
      </c>
      <c r="D84" s="38">
        <f t="shared" si="6"/>
        <v>1386.4446562198791</v>
      </c>
      <c r="E84" s="41"/>
      <c r="F84" s="38">
        <f>B2*((1+(I3/12))^(I2*12-A84)-1)/(((1+(I3/12))^(I2*12-A84))*((1+(I3/12))-1))</f>
        <v>419161.67893084971</v>
      </c>
      <c r="G84" s="38"/>
      <c r="H84" s="41"/>
      <c r="I84" s="41"/>
      <c r="J84" s="41"/>
    </row>
    <row r="85" spans="1:10" x14ac:dyDescent="0.25">
      <c r="A85" s="41">
        <f t="shared" si="4"/>
        <v>84</v>
      </c>
      <c r="B85" s="38">
        <f t="shared" si="5"/>
        <v>3423.1422984462915</v>
      </c>
      <c r="C85" s="38">
        <f t="shared" si="7"/>
        <v>2043.4017719654948</v>
      </c>
      <c r="D85" s="38">
        <f t="shared" si="6"/>
        <v>1379.7405264807967</v>
      </c>
      <c r="E85" s="41"/>
      <c r="F85" s="38">
        <f>B2*((1+(I3/12))^(I2*12-A85)-1)/(((1+(I3/12))^(I2*12-A85))*((1+(I3/12))-1))</f>
        <v>417118.27715888422</v>
      </c>
      <c r="G85" s="38">
        <f>SUM(D2:D85)</f>
        <v>137305.23022837305</v>
      </c>
      <c r="H85" s="41"/>
      <c r="I85" s="41"/>
      <c r="J85" s="41"/>
    </row>
    <row r="86" spans="1:10" x14ac:dyDescent="0.25">
      <c r="A86" s="41">
        <f t="shared" si="4"/>
        <v>85</v>
      </c>
      <c r="B86" s="38">
        <f t="shared" si="5"/>
        <v>3423.1422984462915</v>
      </c>
      <c r="C86" s="38">
        <f t="shared" si="7"/>
        <v>2050.1279694652767</v>
      </c>
      <c r="D86" s="38">
        <f t="shared" si="6"/>
        <v>1373.0143289810148</v>
      </c>
      <c r="E86" s="41"/>
      <c r="F86" s="38">
        <f>B2*((1+(I3/12))^(I2*12-A86)-1)/(((1+(I3/12))^(I2*12-A86))*((1+(I3/12))-1))</f>
        <v>415068.14918941894</v>
      </c>
      <c r="G86" s="38"/>
      <c r="H86" s="41"/>
      <c r="I86" s="41"/>
      <c r="J86" s="41"/>
    </row>
    <row r="87" spans="1:10" x14ac:dyDescent="0.25">
      <c r="A87" s="41">
        <f t="shared" si="4"/>
        <v>86</v>
      </c>
      <c r="B87" s="38">
        <f t="shared" si="5"/>
        <v>3423.1422984462915</v>
      </c>
      <c r="C87" s="38">
        <f t="shared" si="7"/>
        <v>2056.876307364204</v>
      </c>
      <c r="D87" s="38">
        <f t="shared" si="6"/>
        <v>1366.2659910820876</v>
      </c>
      <c r="E87" s="41"/>
      <c r="F87" s="38">
        <f>B2*((1+(I3/12))^(I2*12-A87)-1)/(((1+(I3/12))^(I2*12-A87))*((1+(I3/12))-1))</f>
        <v>413011.27288205473</v>
      </c>
      <c r="G87" s="38"/>
      <c r="H87" s="41"/>
      <c r="I87" s="41"/>
      <c r="J87" s="41"/>
    </row>
    <row r="88" spans="1:10" x14ac:dyDescent="0.25">
      <c r="A88" s="41">
        <f t="shared" si="4"/>
        <v>87</v>
      </c>
      <c r="B88" s="38">
        <f t="shared" si="5"/>
        <v>3423.1422984462915</v>
      </c>
      <c r="C88" s="38">
        <f t="shared" si="7"/>
        <v>2063.6468585430994</v>
      </c>
      <c r="D88" s="38">
        <f t="shared" si="6"/>
        <v>1359.4954399031922</v>
      </c>
      <c r="E88" s="41"/>
      <c r="F88" s="38">
        <f>B2*((1+(I3/12))^(I2*12-A88)-1)/(((1+(I3/12))^(I2*12-A88))*((1+(I3/12))-1))</f>
        <v>410947.62602351164</v>
      </c>
      <c r="G88" s="38"/>
      <c r="H88" s="41"/>
      <c r="I88" s="41"/>
      <c r="J88" s="41"/>
    </row>
    <row r="89" spans="1:10" x14ac:dyDescent="0.25">
      <c r="A89" s="41">
        <f t="shared" si="4"/>
        <v>88</v>
      </c>
      <c r="B89" s="38">
        <f t="shared" si="5"/>
        <v>3423.1422984462915</v>
      </c>
      <c r="C89" s="38">
        <f t="shared" si="7"/>
        <v>2070.4396961188177</v>
      </c>
      <c r="D89" s="38">
        <f t="shared" si="6"/>
        <v>1352.7026023274739</v>
      </c>
      <c r="E89" s="41"/>
      <c r="F89" s="38">
        <f>B2*((1+(I3/12))^(I2*12-A89)-1)/(((1+(I3/12))^(I2*12-A89))*((1+(I3/12))-1))</f>
        <v>408877.18632739282</v>
      </c>
      <c r="G89" s="38"/>
      <c r="H89" s="41"/>
      <c r="I89" s="41"/>
      <c r="J89" s="41"/>
    </row>
    <row r="90" spans="1:10" x14ac:dyDescent="0.25">
      <c r="A90" s="41">
        <f t="shared" si="4"/>
        <v>89</v>
      </c>
      <c r="B90" s="38">
        <f t="shared" si="5"/>
        <v>3423.1422984462915</v>
      </c>
      <c r="C90" s="38">
        <f t="shared" si="7"/>
        <v>2077.2548934521037</v>
      </c>
      <c r="D90" s="38">
        <f t="shared" si="6"/>
        <v>1345.8874049941878</v>
      </c>
      <c r="E90" s="41"/>
      <c r="F90" s="38">
        <f>B2*((1+(I3/12))^(I2*12-A90)-1)/(((1+(I3/12))^(I2*12-A90))*((1+(I3/12))-1))</f>
        <v>406799.93143394071</v>
      </c>
      <c r="G90" s="38"/>
      <c r="H90" s="41"/>
      <c r="I90" s="41"/>
      <c r="J90" s="41"/>
    </row>
    <row r="91" spans="1:10" x14ac:dyDescent="0.25">
      <c r="A91" s="41">
        <f t="shared" si="4"/>
        <v>90</v>
      </c>
      <c r="B91" s="38">
        <f t="shared" si="5"/>
        <v>3423.1422984462915</v>
      </c>
      <c r="C91" s="38">
        <f t="shared" si="7"/>
        <v>2084.0925241428777</v>
      </c>
      <c r="D91" s="38">
        <f t="shared" si="6"/>
        <v>1339.0497743034139</v>
      </c>
      <c r="E91" s="41"/>
      <c r="F91" s="38">
        <f>B2*((1+(I3/12))^(I2*12-A91)-1)/(((1+(I3/12))^(I2*12-A91))*((1+(I3/12))-1))</f>
        <v>404715.83890979784</v>
      </c>
      <c r="G91" s="38"/>
      <c r="H91" s="41"/>
      <c r="I91" s="41"/>
      <c r="J91" s="41"/>
    </row>
    <row r="92" spans="1:10" x14ac:dyDescent="0.25">
      <c r="A92" s="41">
        <f t="shared" si="4"/>
        <v>91</v>
      </c>
      <c r="B92" s="38">
        <f t="shared" si="5"/>
        <v>3423.1422984462915</v>
      </c>
      <c r="C92" s="38">
        <f t="shared" si="7"/>
        <v>2090.9526620347751</v>
      </c>
      <c r="D92" s="38">
        <f t="shared" si="6"/>
        <v>1332.1896364115164</v>
      </c>
      <c r="E92" s="41"/>
      <c r="F92" s="38">
        <f>B2*((1+(I3/12))^(I2*12-A92)-1)/(((1+(I3/12))^(I2*12-A92))*((1+(I3/12))-1))</f>
        <v>402624.88624776306</v>
      </c>
      <c r="G92" s="38"/>
      <c r="H92" s="41"/>
      <c r="I92" s="41"/>
      <c r="J92" s="41"/>
    </row>
    <row r="93" spans="1:10" x14ac:dyDescent="0.25">
      <c r="A93" s="41">
        <f t="shared" si="4"/>
        <v>92</v>
      </c>
      <c r="B93" s="38">
        <f t="shared" si="5"/>
        <v>3423.1422984462915</v>
      </c>
      <c r="C93" s="38">
        <f t="shared" si="7"/>
        <v>2097.8353812140995</v>
      </c>
      <c r="D93" s="38">
        <f t="shared" si="6"/>
        <v>1325.3069172321921</v>
      </c>
      <c r="E93" s="41"/>
      <c r="F93" s="38">
        <f>B2*((1+(I3/12))^(I2*12-A93)-1)/(((1+(I3/12))^(I2*12-A93))*((1+(I3/12))-1))</f>
        <v>400527.05086654896</v>
      </c>
      <c r="G93" s="38"/>
      <c r="H93" s="41"/>
      <c r="I93" s="41"/>
      <c r="J93" s="41"/>
    </row>
    <row r="94" spans="1:10" x14ac:dyDescent="0.25">
      <c r="A94" s="41">
        <f t="shared" si="4"/>
        <v>93</v>
      </c>
      <c r="B94" s="38">
        <f t="shared" si="5"/>
        <v>3423.1422984462915</v>
      </c>
      <c r="C94" s="38">
        <f t="shared" si="7"/>
        <v>2104.7407560107531</v>
      </c>
      <c r="D94" s="38">
        <f t="shared" si="6"/>
        <v>1318.4015424355384</v>
      </c>
      <c r="E94" s="41"/>
      <c r="F94" s="38">
        <f>B2*((1+(I3/12))^(I2*12-A94)-1)/(((1+(I3/12))^(I2*12-A94))*((1+(I3/12))-1))</f>
        <v>398422.31011053821</v>
      </c>
      <c r="G94" s="38"/>
      <c r="H94" s="41"/>
      <c r="I94" s="41"/>
      <c r="J94" s="41"/>
    </row>
    <row r="95" spans="1:10" x14ac:dyDescent="0.25">
      <c r="A95" s="41">
        <f t="shared" si="4"/>
        <v>94</v>
      </c>
      <c r="B95" s="38">
        <f t="shared" si="5"/>
        <v>3423.1422984462915</v>
      </c>
      <c r="C95" s="38">
        <f t="shared" si="7"/>
        <v>2111.6688609990524</v>
      </c>
      <c r="D95" s="38">
        <f t="shared" si="6"/>
        <v>1311.4734374472391</v>
      </c>
      <c r="E95" s="41"/>
      <c r="F95" s="38">
        <f>B2*((1+(I3/12))^(I2*12-A95)-1)/(((1+(I3/12))^(I2*12-A95))*((1+(I3/12))-1))</f>
        <v>396310.64124953916</v>
      </c>
      <c r="G95" s="38"/>
      <c r="H95" s="41"/>
      <c r="I95" s="41"/>
      <c r="J95" s="41"/>
    </row>
    <row r="96" spans="1:10" x14ac:dyDescent="0.25">
      <c r="A96" s="41">
        <f t="shared" si="4"/>
        <v>95</v>
      </c>
      <c r="B96" s="38">
        <f t="shared" si="5"/>
        <v>3423.1422984462915</v>
      </c>
      <c r="C96" s="38">
        <f t="shared" si="7"/>
        <v>2118.6197709998814</v>
      </c>
      <c r="D96" s="38">
        <f t="shared" si="6"/>
        <v>1304.5225274464101</v>
      </c>
      <c r="E96" s="41"/>
      <c r="F96" s="38">
        <f>B2*((1+(I3/12))^(I2*12-A96)-1)/(((1+(I3/12))^(I2*12-A96))*((1+(I3/12))-1))</f>
        <v>394192.02147853927</v>
      </c>
      <c r="G96" s="38"/>
      <c r="H96" s="41"/>
      <c r="I96" s="41"/>
      <c r="J96" s="41"/>
    </row>
    <row r="97" spans="1:10" x14ac:dyDescent="0.25">
      <c r="A97" s="41">
        <f t="shared" si="4"/>
        <v>96</v>
      </c>
      <c r="B97" s="38">
        <f t="shared" si="5"/>
        <v>3423.1422984462915</v>
      </c>
      <c r="C97" s="38">
        <f t="shared" si="7"/>
        <v>2125.5935610794113</v>
      </c>
      <c r="D97" s="38">
        <f t="shared" si="6"/>
        <v>1297.5487373668802</v>
      </c>
      <c r="E97" s="41"/>
      <c r="F97" s="38">
        <f>B2*((1+(I3/12))^(I2*12-A97)-1)/(((1+(I3/12))^(I2*12-A97))*((1+(I3/12))-1))</f>
        <v>392066.42791745986</v>
      </c>
      <c r="G97" s="38">
        <f>SUM(D2:D97)</f>
        <v>153331.08856830429</v>
      </c>
      <c r="H97" s="41"/>
      <c r="I97" s="41"/>
      <c r="J97" s="41"/>
    </row>
    <row r="98" spans="1:10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J32" sqref="J32"/>
    </sheetView>
  </sheetViews>
  <sheetFormatPr defaultRowHeight="15" x14ac:dyDescent="0.25"/>
  <cols>
    <col min="1" max="1" width="7.7109375" customWidth="1"/>
    <col min="2" max="4" width="18.42578125" customWidth="1"/>
    <col min="5" max="5" width="3.28515625" customWidth="1"/>
    <col min="6" max="6" width="18.42578125" customWidth="1"/>
    <col min="7" max="7" width="14.42578125" customWidth="1"/>
    <col min="8" max="8" width="14.5703125" customWidth="1"/>
    <col min="9" max="9" width="15.140625" customWidth="1"/>
  </cols>
  <sheetData>
    <row r="1" spans="1:10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41"/>
      <c r="H1" s="39" t="s">
        <v>20</v>
      </c>
      <c r="I1" s="40">
        <f>'Subvencija stambenih kredita'!D3</f>
        <v>567357</v>
      </c>
      <c r="J1" s="41"/>
    </row>
    <row r="2" spans="1:10" x14ac:dyDescent="0.25">
      <c r="A2" s="41">
        <v>1</v>
      </c>
      <c r="B2" s="38">
        <f>'Subvencija stambenih kredita'!G9</f>
        <v>2979.0780469797041</v>
      </c>
      <c r="C2" s="38">
        <f>I1-F2</f>
        <v>1111.5279219797812</v>
      </c>
      <c r="D2" s="38">
        <f>B2-C2</f>
        <v>1867.5501249999229</v>
      </c>
      <c r="E2" s="38"/>
      <c r="F2" s="38">
        <f>B2*((1+(I3/12))^(I2*12-A2)-1)/(((1+(I3/12))^(I2*12-A2))*((1+(I3/12))-1))</f>
        <v>566245.47207802022</v>
      </c>
      <c r="G2" s="41"/>
      <c r="H2" s="40" t="s">
        <v>21</v>
      </c>
      <c r="I2" s="42">
        <f>'Subvencija stambenih kredita'!G8</f>
        <v>25</v>
      </c>
      <c r="J2" s="41"/>
    </row>
    <row r="3" spans="1:10" x14ac:dyDescent="0.25">
      <c r="A3" s="41">
        <f>A2+1</f>
        <v>2</v>
      </c>
      <c r="B3" s="38">
        <f>B2</f>
        <v>2979.0780469797041</v>
      </c>
      <c r="C3" s="38">
        <f>F2-F3</f>
        <v>1115.1867013894953</v>
      </c>
      <c r="D3" s="38">
        <f>B3-C3</f>
        <v>1863.8913455902089</v>
      </c>
      <c r="E3" s="38"/>
      <c r="F3" s="38">
        <f>B2*((1+(I3/12))^(I2*12-A3)-1)/(((1+(I3/12))^(I2*12-A3))*((1+(I3/12))-1))</f>
        <v>565130.28537663072</v>
      </c>
      <c r="G3" s="41"/>
      <c r="H3" s="38" t="s">
        <v>22</v>
      </c>
      <c r="I3" s="43">
        <f>'Subvencija stambenih kredita'!C5</f>
        <v>3.95E-2</v>
      </c>
      <c r="J3" s="41"/>
    </row>
    <row r="4" spans="1:10" x14ac:dyDescent="0.25">
      <c r="A4" s="41">
        <f t="shared" ref="A4:A67" si="0">A3+1</f>
        <v>3</v>
      </c>
      <c r="B4" s="38">
        <f t="shared" ref="B4:B67" si="1">B3</f>
        <v>2979.0780469797041</v>
      </c>
      <c r="C4" s="38">
        <f>F3-F4</f>
        <v>1118.8575242816005</v>
      </c>
      <c r="D4" s="38">
        <f t="shared" ref="D4:D67" si="2">B4-C4</f>
        <v>1860.2205226981037</v>
      </c>
      <c r="E4" s="38"/>
      <c r="F4" s="38">
        <f>B2*((1+(I3/12))^(I2*12-A4)-1)/(((1+(I3/12))^(I2*12-A4))*((1+(I3/12))-1))</f>
        <v>564011.42785234912</v>
      </c>
      <c r="G4" s="41"/>
      <c r="H4" s="41"/>
      <c r="I4" s="41"/>
      <c r="J4" s="41"/>
    </row>
    <row r="5" spans="1:10" x14ac:dyDescent="0.25">
      <c r="A5" s="41">
        <f t="shared" si="0"/>
        <v>4</v>
      </c>
      <c r="B5" s="38">
        <f t="shared" si="1"/>
        <v>2979.0780469797041</v>
      </c>
      <c r="C5" s="38">
        <f>F4-F5</f>
        <v>1122.5404302991228</v>
      </c>
      <c r="D5" s="38">
        <f t="shared" si="2"/>
        <v>1856.5376166805813</v>
      </c>
      <c r="E5" s="38"/>
      <c r="F5" s="38">
        <f>B2*((1+(I3/12))^(I2*12-A5)-1)/(((1+(I3/12))^(I2*12-A5))*((1+(I3/12))-1))</f>
        <v>562888.88742205</v>
      </c>
      <c r="G5" s="41"/>
      <c r="H5" s="41"/>
      <c r="I5" s="41"/>
      <c r="J5" s="41"/>
    </row>
    <row r="6" spans="1:10" x14ac:dyDescent="0.25">
      <c r="A6" s="41">
        <f t="shared" si="0"/>
        <v>5</v>
      </c>
      <c r="B6" s="38">
        <f t="shared" si="1"/>
        <v>2979.0780469797041</v>
      </c>
      <c r="C6" s="38">
        <f t="shared" ref="C6:C69" si="3">F5-F6</f>
        <v>1126.2354592154734</v>
      </c>
      <c r="D6" s="38">
        <f t="shared" si="2"/>
        <v>1852.8425877642308</v>
      </c>
      <c r="E6" s="38"/>
      <c r="F6" s="38">
        <f>B2*((1+(I3/12))^(I2*12-A6)-1)/(((1+(I3/12))^(I2*12-A6))*((1+(I3/12))-1))</f>
        <v>561762.65196283453</v>
      </c>
      <c r="G6" s="41"/>
      <c r="H6" s="41"/>
      <c r="I6" s="41"/>
      <c r="J6" s="41"/>
    </row>
    <row r="7" spans="1:10" x14ac:dyDescent="0.25">
      <c r="A7" s="41">
        <f t="shared" si="0"/>
        <v>6</v>
      </c>
      <c r="B7" s="38">
        <f t="shared" si="1"/>
        <v>2979.0780469797041</v>
      </c>
      <c r="C7" s="38">
        <f t="shared" si="3"/>
        <v>1129.9426509353798</v>
      </c>
      <c r="D7" s="38">
        <f t="shared" si="2"/>
        <v>1849.1353960443244</v>
      </c>
      <c r="E7" s="38"/>
      <c r="F7" s="38">
        <f>B2*((1+(I3/12))^(I2*12-A7)-1)/(((1+(I3/12))^(I2*12-A7))*((1+(I3/12))-1))</f>
        <v>560632.70931189915</v>
      </c>
      <c r="G7" s="41"/>
      <c r="H7" s="41"/>
      <c r="I7" s="41"/>
      <c r="J7" s="41"/>
    </row>
    <row r="8" spans="1:10" x14ac:dyDescent="0.25">
      <c r="A8" s="41">
        <f t="shared" si="0"/>
        <v>7</v>
      </c>
      <c r="B8" s="38">
        <f t="shared" si="1"/>
        <v>2979.0780469797041</v>
      </c>
      <c r="C8" s="38">
        <f t="shared" si="3"/>
        <v>1133.6620454946533</v>
      </c>
      <c r="D8" s="38">
        <f t="shared" si="2"/>
        <v>1845.4160014850509</v>
      </c>
      <c r="E8" s="38"/>
      <c r="F8" s="38">
        <f>B2*((1+(I3/12))^(I2*12-A8)-1)/(((1+(I3/12))^(I2*12-A8))*((1+(I3/12))-1))</f>
        <v>559499.04726640449</v>
      </c>
      <c r="G8" s="41"/>
      <c r="H8" s="41"/>
      <c r="I8" s="41"/>
      <c r="J8" s="41"/>
    </row>
    <row r="9" spans="1:10" x14ac:dyDescent="0.25">
      <c r="A9" s="41">
        <f t="shared" si="0"/>
        <v>8</v>
      </c>
      <c r="B9" s="38">
        <f t="shared" si="1"/>
        <v>2979.0780469797041</v>
      </c>
      <c r="C9" s="38">
        <f t="shared" si="3"/>
        <v>1137.3936830610037</v>
      </c>
      <c r="D9" s="38">
        <f t="shared" si="2"/>
        <v>1841.6843639187005</v>
      </c>
      <c r="E9" s="38"/>
      <c r="F9" s="38">
        <f>B2*((1+(I3/12))^(I2*12-A9)-1)/(((1+(I3/12))^(I2*12-A9))*((1+(I3/12))-1))</f>
        <v>558361.65358334349</v>
      </c>
      <c r="G9" s="41"/>
      <c r="H9" s="41"/>
      <c r="I9" s="41"/>
      <c r="J9" s="41"/>
    </row>
    <row r="10" spans="1:10" x14ac:dyDescent="0.25">
      <c r="A10" s="41">
        <f t="shared" si="0"/>
        <v>9</v>
      </c>
      <c r="B10" s="38">
        <f t="shared" si="1"/>
        <v>2979.0780469797041</v>
      </c>
      <c r="C10" s="38">
        <f t="shared" si="3"/>
        <v>1141.1376039347379</v>
      </c>
      <c r="D10" s="38">
        <f t="shared" si="2"/>
        <v>1837.9404430449663</v>
      </c>
      <c r="E10" s="38"/>
      <c r="F10" s="38">
        <f>B2*((1+(I3/12))^(I2*12-A10)-1)/(((1+(I3/12))^(I2*12-A10))*((1+(I3/12))-1))</f>
        <v>557220.51597940875</v>
      </c>
      <c r="G10" s="41"/>
      <c r="H10" s="41"/>
      <c r="I10" s="41"/>
      <c r="J10" s="41"/>
    </row>
    <row r="11" spans="1:10" x14ac:dyDescent="0.25">
      <c r="A11" s="41">
        <f t="shared" si="0"/>
        <v>10</v>
      </c>
      <c r="B11" s="38">
        <f t="shared" si="1"/>
        <v>2979.0780469797041</v>
      </c>
      <c r="C11" s="38">
        <f t="shared" si="3"/>
        <v>1144.8938485473627</v>
      </c>
      <c r="D11" s="38">
        <f t="shared" si="2"/>
        <v>1834.1841984323414</v>
      </c>
      <c r="E11" s="38"/>
      <c r="F11" s="38">
        <f>B2*((1+(I3/12))^(I2*12-A11)-1)/(((1+(I3/12))^(I2*12-A11))*((1+(I3/12))-1))</f>
        <v>556075.62213086139</v>
      </c>
      <c r="G11" s="41"/>
      <c r="H11" s="41"/>
      <c r="I11" s="41"/>
      <c r="J11" s="41"/>
    </row>
    <row r="12" spans="1:10" x14ac:dyDescent="0.25">
      <c r="A12" s="41">
        <f t="shared" si="0"/>
        <v>11</v>
      </c>
      <c r="B12" s="38">
        <f t="shared" si="1"/>
        <v>2979.0780469797041</v>
      </c>
      <c r="C12" s="38">
        <f t="shared" si="3"/>
        <v>1148.6624574656598</v>
      </c>
      <c r="D12" s="38">
        <f t="shared" si="2"/>
        <v>1830.4155895140443</v>
      </c>
      <c r="E12" s="38"/>
      <c r="F12" s="38">
        <f>B2*((1+(I3/12))^(I2*12-A12)-1)/(((1+(I3/12))^(I2*12-A12))*((1+(I3/12))-1))</f>
        <v>554926.95967339573</v>
      </c>
      <c r="G12" s="41"/>
      <c r="H12" s="41"/>
      <c r="I12" s="41"/>
      <c r="J12" s="41"/>
    </row>
    <row r="13" spans="1:10" x14ac:dyDescent="0.25">
      <c r="A13" s="41">
        <f t="shared" si="0"/>
        <v>12</v>
      </c>
      <c r="B13" s="38">
        <f t="shared" si="1"/>
        <v>2979.0780469797041</v>
      </c>
      <c r="C13" s="38">
        <f t="shared" si="3"/>
        <v>1152.4434713880764</v>
      </c>
      <c r="D13" s="38">
        <f t="shared" si="2"/>
        <v>1826.6345755916277</v>
      </c>
      <c r="E13" s="38"/>
      <c r="F13" s="38">
        <f>B2*((1+(I3/12))^(I2*12-A13)-1)/(((1+(I3/12))^(I2*12-A13))*((1+(I3/12))-1))</f>
        <v>553774.51620200765</v>
      </c>
      <c r="G13" s="41"/>
      <c r="H13" s="41"/>
      <c r="I13" s="41"/>
      <c r="J13" s="41"/>
    </row>
    <row r="14" spans="1:10" x14ac:dyDescent="0.25">
      <c r="A14" s="41">
        <f t="shared" si="0"/>
        <v>13</v>
      </c>
      <c r="B14" s="38">
        <f t="shared" si="1"/>
        <v>2979.0780469797041</v>
      </c>
      <c r="C14" s="38">
        <f t="shared" si="3"/>
        <v>1156.2369311481016</v>
      </c>
      <c r="D14" s="38">
        <f t="shared" si="2"/>
        <v>1822.8411158316026</v>
      </c>
      <c r="E14" s="38"/>
      <c r="F14" s="38">
        <f>B2*((1+(I3/12))^(I2*12-A14)-1)/(((1+(I3/12))^(I2*12-A14))*((1+(I3/12))-1))</f>
        <v>552618.27927085955</v>
      </c>
      <c r="G14" s="41"/>
      <c r="H14" s="41"/>
      <c r="I14" s="41"/>
      <c r="J14" s="41"/>
    </row>
    <row r="15" spans="1:10" x14ac:dyDescent="0.25">
      <c r="A15" s="41">
        <f t="shared" si="0"/>
        <v>14</v>
      </c>
      <c r="B15" s="38">
        <f t="shared" si="1"/>
        <v>2979.0780469797041</v>
      </c>
      <c r="C15" s="38">
        <f t="shared" si="3"/>
        <v>1160.0428777132183</v>
      </c>
      <c r="D15" s="38">
        <f t="shared" si="2"/>
        <v>1819.0351692664858</v>
      </c>
      <c r="E15" s="38"/>
      <c r="F15" s="38">
        <f>B2*((1+(I3/12))^(I2*12-A15)-1)/(((1+(I3/12))^(I2*12-A15))*((1+(I3/12))-1))</f>
        <v>551458.23639314633</v>
      </c>
      <c r="G15" s="41"/>
      <c r="H15" s="41"/>
      <c r="I15" s="41"/>
      <c r="J15" s="41"/>
    </row>
    <row r="16" spans="1:10" x14ac:dyDescent="0.25">
      <c r="A16" s="41">
        <f t="shared" si="0"/>
        <v>15</v>
      </c>
      <c r="B16" s="38">
        <f t="shared" si="1"/>
        <v>2979.0780469797041</v>
      </c>
      <c r="C16" s="38">
        <f t="shared" si="3"/>
        <v>1163.8613521856023</v>
      </c>
      <c r="D16" s="38">
        <f t="shared" si="2"/>
        <v>1815.2166947941018</v>
      </c>
      <c r="E16" s="38"/>
      <c r="F16" s="38">
        <f>B2*((1+(I3/12))^(I2*12-A16)-1)/(((1+(I3/12))^(I2*12-A16))*((1+(I3/12))-1))</f>
        <v>550294.37504096073</v>
      </c>
      <c r="G16" s="41"/>
      <c r="H16" s="41"/>
      <c r="I16" s="41"/>
      <c r="J16" s="41"/>
    </row>
    <row r="17" spans="1:10" x14ac:dyDescent="0.25">
      <c r="A17" s="41">
        <f t="shared" si="0"/>
        <v>16</v>
      </c>
      <c r="B17" s="38">
        <f t="shared" si="1"/>
        <v>2979.0780469797041</v>
      </c>
      <c r="C17" s="38">
        <f t="shared" si="3"/>
        <v>1167.6923958031693</v>
      </c>
      <c r="D17" s="38">
        <f t="shared" si="2"/>
        <v>1811.3856511765348</v>
      </c>
      <c r="E17" s="38"/>
      <c r="F17" s="38">
        <f>B2*((1+(I3/12))^(I2*12-A17)-1)/(((1+(I3/12))^(I2*12-A17))*((1+(I3/12))-1))</f>
        <v>549126.68264515756</v>
      </c>
      <c r="G17" s="41"/>
      <c r="H17" s="41"/>
      <c r="I17" s="41"/>
      <c r="J17" s="41"/>
    </row>
    <row r="18" spans="1:10" x14ac:dyDescent="0.25">
      <c r="A18" s="41">
        <f t="shared" si="0"/>
        <v>17</v>
      </c>
      <c r="B18" s="38">
        <f t="shared" si="1"/>
        <v>2979.0780469797041</v>
      </c>
      <c r="C18" s="38">
        <f t="shared" si="3"/>
        <v>1171.5360499395756</v>
      </c>
      <c r="D18" s="38">
        <f t="shared" si="2"/>
        <v>1807.5419970401285</v>
      </c>
      <c r="E18" s="38"/>
      <c r="F18" s="38">
        <f>B2*((1+(I3/12))^(I2*12-A18)-1)/(((1+(I3/12))^(I2*12-A18))*((1+(I3/12))-1))</f>
        <v>547955.14659521799</v>
      </c>
      <c r="G18" s="41"/>
      <c r="H18" s="41"/>
      <c r="I18" s="41"/>
      <c r="J18" s="41"/>
    </row>
    <row r="19" spans="1:10" x14ac:dyDescent="0.25">
      <c r="A19" s="41">
        <f t="shared" si="0"/>
        <v>18</v>
      </c>
      <c r="B19" s="38">
        <f t="shared" si="1"/>
        <v>2979.0780469797041</v>
      </c>
      <c r="C19" s="38">
        <f t="shared" si="3"/>
        <v>1175.3923561036354</v>
      </c>
      <c r="D19" s="38">
        <f t="shared" si="2"/>
        <v>1803.6856908760687</v>
      </c>
      <c r="E19" s="38"/>
      <c r="F19" s="38">
        <f>B2*((1+(I3/12))^(I2*12-A19)-1)/(((1+(I3/12))^(I2*12-A19))*((1+(I3/12))-1))</f>
        <v>546779.75423911435</v>
      </c>
      <c r="G19" s="41"/>
      <c r="H19" s="41"/>
      <c r="I19" s="41"/>
      <c r="J19" s="41"/>
    </row>
    <row r="20" spans="1:10" x14ac:dyDescent="0.25">
      <c r="A20" s="41">
        <f t="shared" si="0"/>
        <v>19</v>
      </c>
      <c r="B20" s="38">
        <f t="shared" si="1"/>
        <v>2979.0780469797041</v>
      </c>
      <c r="C20" s="38">
        <f t="shared" si="3"/>
        <v>1179.2613559425808</v>
      </c>
      <c r="D20" s="38">
        <f t="shared" si="2"/>
        <v>1799.8166910371233</v>
      </c>
      <c r="E20" s="38"/>
      <c r="F20" s="38">
        <f>B2*((1+(I3/12))^(I2*12-A20)-1)/(((1+(I3/12))^(I2*12-A20))*((1+(I3/12))-1))</f>
        <v>545600.49288317177</v>
      </c>
      <c r="G20" s="41"/>
      <c r="H20" s="41"/>
      <c r="I20" s="41"/>
      <c r="J20" s="41"/>
    </row>
    <row r="21" spans="1:10" x14ac:dyDescent="0.25">
      <c r="A21" s="41">
        <f t="shared" si="0"/>
        <v>20</v>
      </c>
      <c r="B21" s="38">
        <f t="shared" si="1"/>
        <v>2979.0780469797041</v>
      </c>
      <c r="C21" s="38">
        <f t="shared" si="3"/>
        <v>1183.1430912393844</v>
      </c>
      <c r="D21" s="38">
        <f t="shared" si="2"/>
        <v>1795.9349557403198</v>
      </c>
      <c r="E21" s="38"/>
      <c r="F21" s="38">
        <f>B2*((1+(I3/12))^(I2*12-A21)-1)/(((1+(I3/12))^(I2*12-A21))*((1+(I3/12))-1))</f>
        <v>544417.34979193239</v>
      </c>
      <c r="G21" s="41"/>
      <c r="H21" s="41"/>
      <c r="I21" s="41"/>
      <c r="J21" s="41"/>
    </row>
    <row r="22" spans="1:10" x14ac:dyDescent="0.25">
      <c r="A22" s="41">
        <f t="shared" si="0"/>
        <v>21</v>
      </c>
      <c r="B22" s="38">
        <f t="shared" si="1"/>
        <v>2979.0780469797041</v>
      </c>
      <c r="C22" s="38">
        <f t="shared" si="3"/>
        <v>1187.0376039145049</v>
      </c>
      <c r="D22" s="38">
        <f t="shared" si="2"/>
        <v>1792.0404430651993</v>
      </c>
      <c r="E22" s="38"/>
      <c r="F22" s="38">
        <f>B2*((1+(I3/12))^(I2*12-A22)-1)/(((1+(I3/12))^(I2*12-A22))*((1+(I3/12))-1))</f>
        <v>543230.31218801788</v>
      </c>
      <c r="G22" s="41"/>
      <c r="H22" s="41"/>
      <c r="I22" s="41"/>
      <c r="J22" s="41"/>
    </row>
    <row r="23" spans="1:10" x14ac:dyDescent="0.25">
      <c r="A23" s="41">
        <f t="shared" si="0"/>
        <v>22</v>
      </c>
      <c r="B23" s="38">
        <f t="shared" si="1"/>
        <v>2979.0780469797041</v>
      </c>
      <c r="C23" s="38">
        <f t="shared" si="3"/>
        <v>1190.944936027634</v>
      </c>
      <c r="D23" s="38">
        <f t="shared" si="2"/>
        <v>1788.1331109520702</v>
      </c>
      <c r="E23" s="38"/>
      <c r="F23" s="38">
        <f>B2*((1+(I3/12))^(I2*12-A23)-1)/(((1+(I3/12))^(I2*12-A23))*((1+(I3/12))-1))</f>
        <v>542039.36725199025</v>
      </c>
      <c r="G23" s="41"/>
      <c r="H23" s="41"/>
      <c r="I23" s="41"/>
      <c r="J23" s="41"/>
    </row>
    <row r="24" spans="1:10" x14ac:dyDescent="0.25">
      <c r="A24" s="41">
        <f t="shared" si="0"/>
        <v>23</v>
      </c>
      <c r="B24" s="38">
        <f t="shared" si="1"/>
        <v>2979.0780469797041</v>
      </c>
      <c r="C24" s="38">
        <f t="shared" si="3"/>
        <v>1194.8651297751348</v>
      </c>
      <c r="D24" s="38">
        <f t="shared" si="2"/>
        <v>1784.2129172045693</v>
      </c>
      <c r="E24" s="38"/>
      <c r="F24" s="38">
        <f>B2*((1+(I3/12))^(I2*12-A24)-1)/(((1+(I3/12))^(I2*12-A24))*((1+(I3/12))-1))</f>
        <v>540844.50212221511</v>
      </c>
      <c r="G24" s="41"/>
      <c r="H24" s="41"/>
      <c r="I24" s="41"/>
      <c r="J24" s="41"/>
    </row>
    <row r="25" spans="1:10" x14ac:dyDescent="0.25">
      <c r="A25" s="41">
        <f t="shared" si="0"/>
        <v>24</v>
      </c>
      <c r="B25" s="38">
        <f t="shared" si="1"/>
        <v>2979.0780469797041</v>
      </c>
      <c r="C25" s="38">
        <f t="shared" si="3"/>
        <v>1198.7982274941169</v>
      </c>
      <c r="D25" s="38">
        <f t="shared" si="2"/>
        <v>1780.2798194855873</v>
      </c>
      <c r="E25" s="38"/>
      <c r="F25" s="38">
        <f>B2*((1+(I3/12))^(I2*12-A25)-1)/(((1+(I3/12))^(I2*12-A25))*((1+(I3/12))-1))</f>
        <v>539645.70389472099</v>
      </c>
      <c r="G25" s="41"/>
      <c r="H25" s="41"/>
      <c r="I25" s="41"/>
      <c r="J25" s="41"/>
    </row>
    <row r="26" spans="1:10" x14ac:dyDescent="0.25">
      <c r="A26" s="41">
        <f t="shared" si="0"/>
        <v>25</v>
      </c>
      <c r="B26" s="38">
        <f t="shared" si="1"/>
        <v>2979.0780469797041</v>
      </c>
      <c r="C26" s="38">
        <f t="shared" si="3"/>
        <v>1202.7442716596415</v>
      </c>
      <c r="D26" s="38">
        <f t="shared" si="2"/>
        <v>1776.3337753200626</v>
      </c>
      <c r="E26" s="38"/>
      <c r="F26" s="38">
        <f>B2*((1+(I3/12))^(I2*12-A26)-1)/(((1+(I3/12))^(I2*12-A26))*((1+(I3/12))-1))</f>
        <v>538442.95962306135</v>
      </c>
      <c r="G26" s="41"/>
      <c r="H26" s="41"/>
      <c r="I26" s="41"/>
      <c r="J26" s="41"/>
    </row>
    <row r="27" spans="1:10" x14ac:dyDescent="0.25">
      <c r="A27" s="41">
        <f t="shared" si="0"/>
        <v>26</v>
      </c>
      <c r="B27" s="38">
        <f t="shared" si="1"/>
        <v>2979.0780469797041</v>
      </c>
      <c r="C27" s="38">
        <f t="shared" si="3"/>
        <v>1206.7033048870508</v>
      </c>
      <c r="D27" s="38">
        <f t="shared" si="2"/>
        <v>1772.3747420926534</v>
      </c>
      <c r="E27" s="38"/>
      <c r="F27" s="38">
        <f>B2*((1+(I3/12))^(I2*12-A27)-1)/(((1+(I3/12))^(I2*12-A27))*((1+(I3/12))-1))</f>
        <v>537236.2563181743</v>
      </c>
      <c r="G27" s="41"/>
      <c r="H27" s="41"/>
      <c r="I27" s="41"/>
      <c r="J27" s="41"/>
    </row>
    <row r="28" spans="1:10" x14ac:dyDescent="0.25">
      <c r="A28" s="41">
        <f t="shared" si="0"/>
        <v>27</v>
      </c>
      <c r="B28" s="38">
        <f t="shared" si="1"/>
        <v>2979.0780469797041</v>
      </c>
      <c r="C28" s="38">
        <f t="shared" si="3"/>
        <v>1210.6753699324327</v>
      </c>
      <c r="D28" s="38">
        <f t="shared" si="2"/>
        <v>1768.4026770472715</v>
      </c>
      <c r="E28" s="38"/>
      <c r="F28" s="38">
        <f>B2*((1+(I3/12))^(I2*12-A28)-1)/(((1+(I3/12))^(I2*12-A28))*((1+(I3/12))-1))</f>
        <v>536025.58094824187</v>
      </c>
      <c r="G28" s="41"/>
      <c r="H28" s="41"/>
      <c r="I28" s="41"/>
      <c r="J28" s="41"/>
    </row>
    <row r="29" spans="1:10" x14ac:dyDescent="0.25">
      <c r="A29" s="41">
        <f t="shared" si="0"/>
        <v>28</v>
      </c>
      <c r="B29" s="38">
        <f t="shared" si="1"/>
        <v>2979.0780469797041</v>
      </c>
      <c r="C29" s="38">
        <f t="shared" si="3"/>
        <v>1214.6605096918065</v>
      </c>
      <c r="D29" s="38">
        <f t="shared" si="2"/>
        <v>1764.4175372878976</v>
      </c>
      <c r="E29" s="38"/>
      <c r="F29" s="38">
        <f>B2*((1+(I3/12))^(I2*12-A29)-1)/(((1+(I3/12))^(I2*12-A29))*((1+(I3/12))-1))</f>
        <v>534810.92043855006</v>
      </c>
      <c r="G29" s="41"/>
      <c r="H29" s="41"/>
      <c r="I29" s="41"/>
      <c r="J29" s="41"/>
    </row>
    <row r="30" spans="1:10" x14ac:dyDescent="0.25">
      <c r="A30" s="41">
        <f t="shared" si="0"/>
        <v>29</v>
      </c>
      <c r="B30" s="38">
        <f t="shared" si="1"/>
        <v>2979.0780469797041</v>
      </c>
      <c r="C30" s="38">
        <f t="shared" si="3"/>
        <v>1218.6587672027526</v>
      </c>
      <c r="D30" s="38">
        <f t="shared" si="2"/>
        <v>1760.4192797769515</v>
      </c>
      <c r="E30" s="38"/>
      <c r="F30" s="38">
        <f>B2*((1+(I3/12))^(I2*12-A30)-1)/(((1+(I3/12))^(I2*12-A30))*((1+(I3/12))-1))</f>
        <v>533592.26167134731</v>
      </c>
      <c r="G30" s="41"/>
      <c r="H30" s="41"/>
      <c r="I30" s="41"/>
      <c r="J30" s="41"/>
    </row>
    <row r="31" spans="1:10" x14ac:dyDescent="0.25">
      <c r="A31" s="41">
        <f t="shared" si="0"/>
        <v>30</v>
      </c>
      <c r="B31" s="38">
        <f t="shared" si="1"/>
        <v>2979.0780469797041</v>
      </c>
      <c r="C31" s="38">
        <f t="shared" si="3"/>
        <v>1222.6701856448781</v>
      </c>
      <c r="D31" s="38">
        <f t="shared" si="2"/>
        <v>1756.4078613348261</v>
      </c>
      <c r="E31" s="38"/>
      <c r="F31" s="38">
        <f>B2*((1+(I3/12))^(I2*12-A31)-1)/(((1+(I3/12))^(I2*12-A31))*((1+(I3/12))-1))</f>
        <v>532369.59148570243</v>
      </c>
      <c r="G31" s="41"/>
      <c r="H31" s="41"/>
      <c r="I31" s="41"/>
      <c r="J31" s="41"/>
    </row>
    <row r="32" spans="1:10" x14ac:dyDescent="0.25">
      <c r="A32" s="41">
        <f t="shared" si="0"/>
        <v>31</v>
      </c>
      <c r="B32" s="38">
        <f t="shared" si="1"/>
        <v>2979.0780469797041</v>
      </c>
      <c r="C32" s="38">
        <f t="shared" si="3"/>
        <v>1226.6948083392344</v>
      </c>
      <c r="D32" s="38">
        <f t="shared" si="2"/>
        <v>1752.3832386404697</v>
      </c>
      <c r="E32" s="38"/>
      <c r="F32" s="38">
        <f>B2*((1+(I3/12))^(I2*12-A32)-1)/(((1+(I3/12))^(I2*12-A32))*((1+(I3/12))-1))</f>
        <v>531142.8966773632</v>
      </c>
      <c r="G32" s="41"/>
      <c r="H32" s="41"/>
      <c r="I32" s="41"/>
      <c r="J32" s="41"/>
    </row>
    <row r="33" spans="1:10" x14ac:dyDescent="0.25">
      <c r="A33" s="41">
        <f t="shared" si="0"/>
        <v>32</v>
      </c>
      <c r="B33" s="38">
        <f t="shared" si="1"/>
        <v>2979.0780469797041</v>
      </c>
      <c r="C33" s="38">
        <f t="shared" si="3"/>
        <v>1230.7326787500642</v>
      </c>
      <c r="D33" s="38">
        <f t="shared" si="2"/>
        <v>1748.3453682296399</v>
      </c>
      <c r="E33" s="38"/>
      <c r="F33" s="38">
        <f>B2*((1+(I3/12))^(I2*12-A33)-1)/(((1+(I3/12))^(I2*12-A33))*((1+(I3/12))-1))</f>
        <v>529912.16399861313</v>
      </c>
      <c r="G33" s="41"/>
      <c r="H33" s="41"/>
      <c r="I33" s="41"/>
      <c r="J33" s="41"/>
    </row>
    <row r="34" spans="1:10" x14ac:dyDescent="0.25">
      <c r="A34" s="41">
        <f t="shared" si="0"/>
        <v>33</v>
      </c>
      <c r="B34" s="38">
        <f t="shared" si="1"/>
        <v>2979.0780469797041</v>
      </c>
      <c r="C34" s="38">
        <f t="shared" si="3"/>
        <v>1234.7838404843351</v>
      </c>
      <c r="D34" s="38">
        <f t="shared" si="2"/>
        <v>1744.2942064953691</v>
      </c>
      <c r="E34" s="38"/>
      <c r="F34" s="38">
        <f>B2*((1+(I3/12))^(I2*12-A34)-1)/(((1+(I3/12))^(I2*12-A34))*((1+(I3/12))-1))</f>
        <v>528677.3801581288</v>
      </c>
      <c r="G34" s="41"/>
      <c r="H34" s="41"/>
      <c r="I34" s="41"/>
      <c r="J34" s="41"/>
    </row>
    <row r="35" spans="1:10" x14ac:dyDescent="0.25">
      <c r="A35" s="41">
        <f t="shared" si="0"/>
        <v>34</v>
      </c>
      <c r="B35" s="38">
        <f t="shared" si="1"/>
        <v>2979.0780469797041</v>
      </c>
      <c r="C35" s="38">
        <f t="shared" si="3"/>
        <v>1238.8483372924384</v>
      </c>
      <c r="D35" s="38">
        <f t="shared" si="2"/>
        <v>1740.2297096872658</v>
      </c>
      <c r="E35" s="38"/>
      <c r="F35" s="38">
        <f>B2*((1+(I3/12))^(I2*12-A35)-1)/(((1+(I3/12))^(I2*12-A35))*((1+(I3/12))-1))</f>
        <v>527438.53182083636</v>
      </c>
      <c r="G35" s="41"/>
      <c r="H35" s="41"/>
      <c r="I35" s="41"/>
      <c r="J35" s="41"/>
    </row>
    <row r="36" spans="1:10" x14ac:dyDescent="0.25">
      <c r="A36" s="41">
        <f t="shared" si="0"/>
        <v>35</v>
      </c>
      <c r="B36" s="38">
        <f t="shared" si="1"/>
        <v>2979.0780469797041</v>
      </c>
      <c r="C36" s="38">
        <f t="shared" si="3"/>
        <v>1242.9262130695861</v>
      </c>
      <c r="D36" s="38">
        <f t="shared" si="2"/>
        <v>1736.1518339101181</v>
      </c>
      <c r="E36" s="38"/>
      <c r="F36" s="38">
        <f>B2*((1+(I3/12))^(I2*12-A36)-1)/(((1+(I3/12))^(I2*12-A36))*((1+(I3/12))-1))</f>
        <v>526195.60560776677</v>
      </c>
      <c r="G36" s="41"/>
      <c r="H36" s="41"/>
      <c r="I36" s="41"/>
      <c r="J36" s="41"/>
    </row>
    <row r="37" spans="1:10" x14ac:dyDescent="0.25">
      <c r="A37" s="41">
        <f t="shared" si="0"/>
        <v>36</v>
      </c>
      <c r="B37" s="38">
        <f t="shared" si="1"/>
        <v>2979.0780469797041</v>
      </c>
      <c r="C37" s="38">
        <f t="shared" si="3"/>
        <v>1247.0175118540647</v>
      </c>
      <c r="D37" s="38">
        <f t="shared" si="2"/>
        <v>1732.0605351256395</v>
      </c>
      <c r="E37" s="38"/>
      <c r="F37" s="38">
        <f>B2*((1+(I3/12))^(I2*12-A37)-1)/(((1+(I3/12))^(I2*12-A37))*((1+(I3/12))-1))</f>
        <v>524948.58809591271</v>
      </c>
      <c r="G37" s="41"/>
      <c r="H37" s="41"/>
      <c r="I37" s="41"/>
      <c r="J37" s="41"/>
    </row>
    <row r="38" spans="1:10" x14ac:dyDescent="0.25">
      <c r="A38" s="41">
        <f t="shared" si="0"/>
        <v>37</v>
      </c>
      <c r="B38" s="38">
        <f t="shared" si="1"/>
        <v>2979.0780469797041</v>
      </c>
      <c r="C38" s="38">
        <f t="shared" si="3"/>
        <v>1251.1222778306692</v>
      </c>
      <c r="D38" s="38">
        <f t="shared" si="2"/>
        <v>1727.9557691490349</v>
      </c>
      <c r="E38" s="38"/>
      <c r="F38" s="38">
        <f>B2*((1+(I3/12))^(I2*12-A38)-1)/(((1+(I3/12))^(I2*12-A38))*((1+(I3/12))-1))</f>
        <v>523697.46581808204</v>
      </c>
      <c r="G38" s="41"/>
      <c r="H38" s="41"/>
      <c r="I38" s="41"/>
      <c r="J38" s="41"/>
    </row>
    <row r="39" spans="1:10" x14ac:dyDescent="0.25">
      <c r="A39" s="41">
        <f t="shared" si="0"/>
        <v>38</v>
      </c>
      <c r="B39" s="38">
        <f t="shared" si="1"/>
        <v>2979.0780469797041</v>
      </c>
      <c r="C39" s="38">
        <f t="shared" si="3"/>
        <v>1255.2405553284916</v>
      </c>
      <c r="D39" s="38">
        <f t="shared" si="2"/>
        <v>1723.8374916512125</v>
      </c>
      <c r="E39" s="38"/>
      <c r="F39" s="38">
        <f>B2*((1+(I3/12))^(I2*12-A39)-1)/(((1+(I3/12))^(I2*12-A39))*((1+(I3/12))-1))</f>
        <v>522442.22526275355</v>
      </c>
      <c r="G39" s="41"/>
      <c r="H39" s="41"/>
      <c r="I39" s="41"/>
      <c r="J39" s="41"/>
    </row>
    <row r="40" spans="1:10" x14ac:dyDescent="0.25">
      <c r="A40" s="41">
        <f t="shared" si="0"/>
        <v>39</v>
      </c>
      <c r="B40" s="38">
        <f t="shared" si="1"/>
        <v>2979.0780469797041</v>
      </c>
      <c r="C40" s="38">
        <f t="shared" si="3"/>
        <v>1259.3723888230743</v>
      </c>
      <c r="D40" s="38">
        <f t="shared" si="2"/>
        <v>1719.7056581566299</v>
      </c>
      <c r="E40" s="38"/>
      <c r="F40" s="38">
        <f>B2*((1+(I3/12))^(I2*12-A40)-1)/(((1+(I3/12))^(I2*12-A40))*((1+(I3/12))-1))</f>
        <v>521182.85287393047</v>
      </c>
      <c r="G40" s="41"/>
      <c r="H40" s="41"/>
      <c r="I40" s="41"/>
      <c r="J40" s="41"/>
    </row>
    <row r="41" spans="1:10" x14ac:dyDescent="0.25">
      <c r="A41" s="41">
        <f t="shared" si="0"/>
        <v>40</v>
      </c>
      <c r="B41" s="38">
        <f t="shared" si="1"/>
        <v>2979.0780469797041</v>
      </c>
      <c r="C41" s="38">
        <f t="shared" si="3"/>
        <v>1263.5178229363519</v>
      </c>
      <c r="D41" s="38">
        <f t="shared" si="2"/>
        <v>1715.5602240433523</v>
      </c>
      <c r="E41" s="38"/>
      <c r="F41" s="38">
        <f>B2*((1+(I3/12))^(I2*12-A41)-1)/(((1+(I3/12))^(I2*12-A41))*((1+(I3/12))-1))</f>
        <v>519919.33505099412</v>
      </c>
      <c r="G41" s="41"/>
      <c r="H41" s="41"/>
      <c r="I41" s="41"/>
      <c r="J41" s="41"/>
    </row>
    <row r="42" spans="1:10" x14ac:dyDescent="0.25">
      <c r="A42" s="41">
        <f t="shared" si="0"/>
        <v>41</v>
      </c>
      <c r="B42" s="38">
        <f t="shared" si="1"/>
        <v>2979.0780469797041</v>
      </c>
      <c r="C42" s="38">
        <f t="shared" si="3"/>
        <v>1267.6769024370005</v>
      </c>
      <c r="D42" s="38">
        <f t="shared" si="2"/>
        <v>1711.4011445427036</v>
      </c>
      <c r="E42" s="38"/>
      <c r="F42" s="38">
        <f>B2*((1+(I3/12))^(I2*12-A42)-1)/(((1+(I3/12))^(I2*12-A42))*((1+(I3/12))-1))</f>
        <v>518651.65814855712</v>
      </c>
      <c r="G42" s="41"/>
      <c r="H42" s="41"/>
      <c r="I42" s="41"/>
      <c r="J42" s="41"/>
    </row>
    <row r="43" spans="1:10" x14ac:dyDescent="0.25">
      <c r="A43" s="41">
        <f t="shared" si="0"/>
        <v>42</v>
      </c>
      <c r="B43" s="38">
        <f t="shared" si="1"/>
        <v>2979.0780469797041</v>
      </c>
      <c r="C43" s="38">
        <f t="shared" si="3"/>
        <v>1271.8496722406708</v>
      </c>
      <c r="D43" s="38">
        <f t="shared" si="2"/>
        <v>1707.2283747390334</v>
      </c>
      <c r="E43" s="38"/>
      <c r="F43" s="38">
        <f>B2*((1+(I3/12))^(I2*12-A43)-1)/(((1+(I3/12))^(I2*12-A43))*((1+(I3/12))-1))</f>
        <v>517379.80847631645</v>
      </c>
      <c r="G43" s="41"/>
      <c r="H43" s="41"/>
      <c r="I43" s="41"/>
      <c r="J43" s="41"/>
    </row>
    <row r="44" spans="1:10" x14ac:dyDescent="0.25">
      <c r="A44" s="41">
        <f t="shared" si="0"/>
        <v>43</v>
      </c>
      <c r="B44" s="38">
        <f t="shared" si="1"/>
        <v>2979.0780469797041</v>
      </c>
      <c r="C44" s="38">
        <f t="shared" si="3"/>
        <v>1276.0361774117919</v>
      </c>
      <c r="D44" s="38">
        <f t="shared" si="2"/>
        <v>1703.0418695679123</v>
      </c>
      <c r="E44" s="38"/>
      <c r="F44" s="38">
        <f>B2*((1+(I3/12))^(I2*12-A44)-1)/(((1+(I3/12))^(I2*12-A44))*((1+(I3/12))-1))</f>
        <v>516103.77229890466</v>
      </c>
      <c r="G44" s="41"/>
      <c r="H44" s="41"/>
      <c r="I44" s="41"/>
      <c r="J44" s="41"/>
    </row>
    <row r="45" spans="1:10" x14ac:dyDescent="0.25">
      <c r="A45" s="41">
        <f t="shared" si="0"/>
        <v>44</v>
      </c>
      <c r="B45" s="38">
        <f t="shared" si="1"/>
        <v>2979.0780469797041</v>
      </c>
      <c r="C45" s="38">
        <f t="shared" si="3"/>
        <v>1280.2364631625242</v>
      </c>
      <c r="D45" s="38">
        <f t="shared" si="2"/>
        <v>1698.84158381718</v>
      </c>
      <c r="E45" s="38"/>
      <c r="F45" s="38">
        <f>B2*((1+(I3/12))^(I2*12-A45)-1)/(((1+(I3/12))^(I2*12-A45))*((1+(I3/12))-1))</f>
        <v>514823.53583574214</v>
      </c>
      <c r="G45" s="41"/>
      <c r="H45" s="41"/>
      <c r="I45" s="41"/>
      <c r="J45" s="41"/>
    </row>
    <row r="46" spans="1:10" x14ac:dyDescent="0.25">
      <c r="A46" s="41">
        <f t="shared" si="0"/>
        <v>45</v>
      </c>
      <c r="B46" s="38">
        <f t="shared" si="1"/>
        <v>2979.0780469797041</v>
      </c>
      <c r="C46" s="38">
        <f t="shared" si="3"/>
        <v>1284.4505748537485</v>
      </c>
      <c r="D46" s="38">
        <f t="shared" si="2"/>
        <v>1694.6274721259556</v>
      </c>
      <c r="E46" s="38"/>
      <c r="F46" s="38">
        <f>B2*((1+(I3/12))^(I2*12-A46)-1)/(((1+(I3/12))^(I2*12-A46))*((1+(I3/12))-1))</f>
        <v>513539.08526088839</v>
      </c>
      <c r="G46" s="41"/>
      <c r="H46" s="41"/>
      <c r="I46" s="41"/>
      <c r="J46" s="41"/>
    </row>
    <row r="47" spans="1:10" x14ac:dyDescent="0.25">
      <c r="A47" s="41">
        <f t="shared" si="0"/>
        <v>46</v>
      </c>
      <c r="B47" s="38">
        <f t="shared" si="1"/>
        <v>2979.0780469797041</v>
      </c>
      <c r="C47" s="38">
        <f t="shared" si="3"/>
        <v>1288.6785579959396</v>
      </c>
      <c r="D47" s="38">
        <f t="shared" si="2"/>
        <v>1690.3994889837645</v>
      </c>
      <c r="E47" s="38"/>
      <c r="F47" s="38">
        <f>B2*((1+(I3/12))^(I2*12-A47)-1)/(((1+(I3/12))^(I2*12-A47))*((1+(I3/12))-1))</f>
        <v>512250.40670289245</v>
      </c>
      <c r="G47" s="41"/>
      <c r="H47" s="41"/>
      <c r="I47" s="41"/>
      <c r="J47" s="41"/>
    </row>
    <row r="48" spans="1:10" x14ac:dyDescent="0.25">
      <c r="A48" s="41">
        <f t="shared" si="0"/>
        <v>47</v>
      </c>
      <c r="B48" s="38">
        <f t="shared" si="1"/>
        <v>2979.0780469797041</v>
      </c>
      <c r="C48" s="38">
        <f t="shared" si="3"/>
        <v>1292.9204582493985</v>
      </c>
      <c r="D48" s="38">
        <f t="shared" si="2"/>
        <v>1686.1575887303056</v>
      </c>
      <c r="E48" s="38"/>
      <c r="F48" s="38">
        <f>B2*((1+(I3/12))^(I2*12-A48)-1)/(((1+(I3/12))^(I2*12-A48))*((1+(I3/12))-1))</f>
        <v>510957.48624464305</v>
      </c>
      <c r="G48" s="41"/>
      <c r="H48" s="41"/>
      <c r="I48" s="41"/>
      <c r="J48" s="41"/>
    </row>
    <row r="49" spans="1:10" x14ac:dyDescent="0.25">
      <c r="A49" s="41">
        <f t="shared" si="0"/>
        <v>48</v>
      </c>
      <c r="B49" s="38">
        <f t="shared" si="1"/>
        <v>2979.0780469797041</v>
      </c>
      <c r="C49" s="38">
        <f t="shared" si="3"/>
        <v>1297.1763214242528</v>
      </c>
      <c r="D49" s="38">
        <f t="shared" si="2"/>
        <v>1681.9017255554513</v>
      </c>
      <c r="E49" s="38"/>
      <c r="F49" s="38">
        <f>B2*((1+(I3/12))^(I2*12-A49)-1)/(((1+(I3/12))^(I2*12-A49))*((1+(I3/12))-1))</f>
        <v>509660.3099232188</v>
      </c>
      <c r="G49" s="38">
        <f>SUM(D2:D49)</f>
        <v>85299.056178244544</v>
      </c>
      <c r="H49" s="41"/>
      <c r="I49" s="41"/>
      <c r="J49" s="41"/>
    </row>
    <row r="50" spans="1:10" x14ac:dyDescent="0.25">
      <c r="A50" s="41">
        <f t="shared" si="0"/>
        <v>49</v>
      </c>
      <c r="B50" s="38">
        <f t="shared" si="1"/>
        <v>2979.0780469797041</v>
      </c>
      <c r="C50" s="38">
        <f t="shared" si="3"/>
        <v>1301.4461934827268</v>
      </c>
      <c r="D50" s="38">
        <f t="shared" si="2"/>
        <v>1677.6318534969773</v>
      </c>
      <c r="E50" s="38"/>
      <c r="F50" s="38">
        <f>B2*((1+(I3/12))^(I2*12-A50)-1)/(((1+(I3/12))^(I2*12-A50))*((1+(I3/12))-1))</f>
        <v>508358.86372973607</v>
      </c>
      <c r="G50" s="38"/>
      <c r="H50" s="41"/>
      <c r="I50" s="41"/>
      <c r="J50" s="41"/>
    </row>
    <row r="51" spans="1:10" x14ac:dyDescent="0.25">
      <c r="A51" s="41">
        <f t="shared" si="0"/>
        <v>50</v>
      </c>
      <c r="B51" s="38">
        <f t="shared" si="1"/>
        <v>2979.0780469797041</v>
      </c>
      <c r="C51" s="38">
        <f t="shared" si="3"/>
        <v>1305.7301205358235</v>
      </c>
      <c r="D51" s="38">
        <f t="shared" si="2"/>
        <v>1673.3479264438806</v>
      </c>
      <c r="E51" s="41"/>
      <c r="F51" s="38">
        <f>B2*((1+(I3/12))^(I2*12-A51)-1)/(((1+(I3/12))^(I2*12-A51))*((1+(I3/12))-1))</f>
        <v>507053.13360920025</v>
      </c>
      <c r="G51" s="38"/>
      <c r="H51" s="41"/>
      <c r="I51" s="41"/>
      <c r="J51" s="41"/>
    </row>
    <row r="52" spans="1:10" x14ac:dyDescent="0.25">
      <c r="A52" s="41">
        <f t="shared" si="0"/>
        <v>51</v>
      </c>
      <c r="B52" s="38">
        <f t="shared" si="1"/>
        <v>2979.0780469797041</v>
      </c>
      <c r="C52" s="38">
        <f t="shared" si="3"/>
        <v>1310.0281488494948</v>
      </c>
      <c r="D52" s="38">
        <f t="shared" si="2"/>
        <v>1669.0498981302094</v>
      </c>
      <c r="E52" s="41"/>
      <c r="F52" s="38">
        <f>B2*((1+(I3/12))^(I2*12-A52)-1)/(((1+(I3/12))^(I2*12-A52))*((1+(I3/12))-1))</f>
        <v>505743.10546035075</v>
      </c>
      <c r="G52" s="38"/>
      <c r="H52" s="41"/>
      <c r="I52" s="41"/>
      <c r="J52" s="41"/>
    </row>
    <row r="53" spans="1:10" x14ac:dyDescent="0.25">
      <c r="A53" s="41">
        <f t="shared" si="0"/>
        <v>52</v>
      </c>
      <c r="B53" s="38">
        <f t="shared" si="1"/>
        <v>2979.0780469797041</v>
      </c>
      <c r="C53" s="38">
        <f t="shared" si="3"/>
        <v>1314.3403248393442</v>
      </c>
      <c r="D53" s="38">
        <f t="shared" si="2"/>
        <v>1664.7377221403599</v>
      </c>
      <c r="E53" s="41"/>
      <c r="F53" s="38">
        <f>B2*((1+(I3/12))^(I2*12-A53)-1)/(((1+(I3/12))^(I2*12-A53))*((1+(I3/12))-1))</f>
        <v>504428.76513551141</v>
      </c>
      <c r="G53" s="38"/>
      <c r="H53" s="41"/>
      <c r="I53" s="41"/>
      <c r="J53" s="41"/>
    </row>
    <row r="54" spans="1:10" x14ac:dyDescent="0.25">
      <c r="A54" s="41">
        <f t="shared" si="0"/>
        <v>53</v>
      </c>
      <c r="B54" s="38">
        <f t="shared" si="1"/>
        <v>2979.0780469797041</v>
      </c>
      <c r="C54" s="38">
        <f t="shared" si="3"/>
        <v>1318.6666950754006</v>
      </c>
      <c r="D54" s="38">
        <f t="shared" si="2"/>
        <v>1660.4113519043035</v>
      </c>
      <c r="E54" s="41"/>
      <c r="F54" s="38">
        <f>B2*((1+(I3/12))^(I2*12-A54)-1)/(((1+(I3/12))^(I2*12-A54))*((1+(I3/12))-1))</f>
        <v>503110.09844043601</v>
      </c>
      <c r="G54" s="38"/>
      <c r="H54" s="41"/>
      <c r="I54" s="41"/>
      <c r="J54" s="41"/>
    </row>
    <row r="55" spans="1:10" x14ac:dyDescent="0.25">
      <c r="A55" s="41">
        <f t="shared" si="0"/>
        <v>54</v>
      </c>
      <c r="B55" s="38">
        <f t="shared" si="1"/>
        <v>2979.0780469797041</v>
      </c>
      <c r="C55" s="38">
        <f t="shared" si="3"/>
        <v>1323.0073062799056</v>
      </c>
      <c r="D55" s="38">
        <f t="shared" si="2"/>
        <v>1656.0707406997985</v>
      </c>
      <c r="E55" s="41"/>
      <c r="F55" s="38">
        <f>B2*((1+(I3/12))^(I2*12-A55)-1)/(((1+(I3/12))^(I2*12-A55))*((1+(I3/12))-1))</f>
        <v>501787.0911341561</v>
      </c>
      <c r="G55" s="38"/>
      <c r="H55" s="41"/>
      <c r="I55" s="41"/>
      <c r="J55" s="41"/>
    </row>
    <row r="56" spans="1:10" x14ac:dyDescent="0.25">
      <c r="A56" s="41">
        <f t="shared" si="0"/>
        <v>55</v>
      </c>
      <c r="B56" s="38">
        <f t="shared" si="1"/>
        <v>2979.0780469797041</v>
      </c>
      <c r="C56" s="38">
        <f t="shared" si="3"/>
        <v>1327.3622053297004</v>
      </c>
      <c r="D56" s="38">
        <f t="shared" si="2"/>
        <v>1651.7158416500038</v>
      </c>
      <c r="E56" s="41"/>
      <c r="F56" s="38">
        <f>B2*((1+(I3/12))^(I2*12-A56)-1)/(((1+(I3/12))^(I2*12-A56))*((1+(I3/12))-1))</f>
        <v>500459.7289288264</v>
      </c>
      <c r="G56" s="38"/>
      <c r="H56" s="41"/>
      <c r="I56" s="41"/>
      <c r="J56" s="41"/>
    </row>
    <row r="57" spans="1:10" x14ac:dyDescent="0.25">
      <c r="A57" s="41">
        <f t="shared" si="0"/>
        <v>56</v>
      </c>
      <c r="B57" s="38">
        <f t="shared" si="1"/>
        <v>2979.0780469797041</v>
      </c>
      <c r="C57" s="38">
        <f t="shared" si="3"/>
        <v>1331.7314392557601</v>
      </c>
      <c r="D57" s="38">
        <f t="shared" si="2"/>
        <v>1647.3466077239441</v>
      </c>
      <c r="E57" s="41"/>
      <c r="F57" s="38">
        <f>B2*((1+(I3/12))^(I2*12-A57)-1)/(((1+(I3/12))^(I2*12-A57))*((1+(I3/12))-1))</f>
        <v>499127.99748957064</v>
      </c>
      <c r="G57" s="38"/>
      <c r="H57" s="41"/>
      <c r="I57" s="41"/>
      <c r="J57" s="41"/>
    </row>
    <row r="58" spans="1:10" x14ac:dyDescent="0.25">
      <c r="A58" s="41">
        <f t="shared" si="0"/>
        <v>57</v>
      </c>
      <c r="B58" s="38">
        <f t="shared" si="1"/>
        <v>2979.0780469797041</v>
      </c>
      <c r="C58" s="38">
        <f t="shared" si="3"/>
        <v>1336.1150552432518</v>
      </c>
      <c r="D58" s="38">
        <f t="shared" si="2"/>
        <v>1642.9629917364523</v>
      </c>
      <c r="E58" s="41"/>
      <c r="F58" s="38">
        <f>B2*((1+(I3/12))^(I2*12-A58)-1)/(((1+(I3/12))^(I2*12-A58))*((1+(I3/12))-1))</f>
        <v>497791.88243432739</v>
      </c>
      <c r="G58" s="38"/>
      <c r="H58" s="41"/>
      <c r="I58" s="41"/>
      <c r="J58" s="41"/>
    </row>
    <row r="59" spans="1:10" x14ac:dyDescent="0.25">
      <c r="A59" s="41">
        <f t="shared" si="0"/>
        <v>58</v>
      </c>
      <c r="B59" s="38">
        <f t="shared" si="1"/>
        <v>2979.0780469797041</v>
      </c>
      <c r="C59" s="38">
        <f t="shared" si="3"/>
        <v>1340.5131006332813</v>
      </c>
      <c r="D59" s="38">
        <f t="shared" si="2"/>
        <v>1638.5649463464229</v>
      </c>
      <c r="E59" s="41"/>
      <c r="F59" s="38">
        <f>B2*((1+(I3/12))^(I2*12-A59)-1)/(((1+(I3/12))^(I2*12-A59))*((1+(I3/12))-1))</f>
        <v>496451.36933369411</v>
      </c>
      <c r="G59" s="38"/>
      <c r="H59" s="41"/>
      <c r="I59" s="41"/>
      <c r="J59" s="41"/>
    </row>
    <row r="60" spans="1:10" x14ac:dyDescent="0.25">
      <c r="A60" s="41">
        <f t="shared" si="0"/>
        <v>59</v>
      </c>
      <c r="B60" s="38">
        <f t="shared" si="1"/>
        <v>2979.0780469797041</v>
      </c>
      <c r="C60" s="38">
        <f t="shared" si="3"/>
        <v>1344.9256229230086</v>
      </c>
      <c r="D60" s="38">
        <f t="shared" si="2"/>
        <v>1634.1524240566955</v>
      </c>
      <c r="E60" s="41"/>
      <c r="F60" s="38">
        <f>B2*((1+(I3/12))^(I2*12-A60)-1)/(((1+(I3/12))^(I2*12-A60))*((1+(I3/12))-1))</f>
        <v>495106.4437107711</v>
      </c>
      <c r="G60" s="38"/>
      <c r="H60" s="41"/>
      <c r="I60" s="41"/>
      <c r="J60" s="41"/>
    </row>
    <row r="61" spans="1:10" x14ac:dyDescent="0.25">
      <c r="A61" s="41">
        <f t="shared" si="0"/>
        <v>60</v>
      </c>
      <c r="B61" s="38">
        <f t="shared" si="1"/>
        <v>2979.0780469797041</v>
      </c>
      <c r="C61" s="38">
        <f t="shared" si="3"/>
        <v>1349.3526697650668</v>
      </c>
      <c r="D61" s="38">
        <f t="shared" si="2"/>
        <v>1629.7253772146373</v>
      </c>
      <c r="E61" s="41"/>
      <c r="F61" s="38">
        <f>B2*((1+(I3/12))^(I2*12-A61)-1)/(((1+(I3/12))^(I2*12-A61))*((1+(I3/12))-1))</f>
        <v>493757.09104100603</v>
      </c>
      <c r="G61" s="38">
        <f>SUM(D2:D61)</f>
        <v>105144.77385978821</v>
      </c>
      <c r="H61" s="41"/>
      <c r="I61" s="41"/>
      <c r="J61" s="41"/>
    </row>
    <row r="62" spans="1:10" x14ac:dyDescent="0.25">
      <c r="A62" s="41">
        <f t="shared" si="0"/>
        <v>61</v>
      </c>
      <c r="B62" s="38">
        <f t="shared" si="1"/>
        <v>2979.0780469797041</v>
      </c>
      <c r="C62" s="38">
        <f t="shared" si="3"/>
        <v>1353.7942889697151</v>
      </c>
      <c r="D62" s="38">
        <f t="shared" si="2"/>
        <v>1625.283758009989</v>
      </c>
      <c r="E62" s="41"/>
      <c r="F62" s="38">
        <f>B2*((1+(I3/12))^(I2*12-A62)-1)/(((1+(I3/12))^(I2*12-A62))*((1+(I3/12))-1))</f>
        <v>492403.29675203632</v>
      </c>
      <c r="G62" s="38"/>
      <c r="H62" s="41"/>
      <c r="I62" s="41"/>
      <c r="J62" s="41"/>
    </row>
    <row r="63" spans="1:10" x14ac:dyDescent="0.25">
      <c r="A63" s="41">
        <f t="shared" si="0"/>
        <v>62</v>
      </c>
      <c r="B63" s="38">
        <f t="shared" si="1"/>
        <v>2979.0780469797041</v>
      </c>
      <c r="C63" s="38">
        <f t="shared" si="3"/>
        <v>1358.2505285043153</v>
      </c>
      <c r="D63" s="38">
        <f t="shared" si="2"/>
        <v>1620.8275184753888</v>
      </c>
      <c r="E63" s="41"/>
      <c r="F63" s="38">
        <f>B2*((1+(I3/12))^(I2*12-A63)-1)/(((1+(I3/12))^(I2*12-A63))*((1+(I3/12))-1))</f>
        <v>491045.046223532</v>
      </c>
      <c r="G63" s="38"/>
      <c r="H63" s="41"/>
      <c r="I63" s="41"/>
      <c r="J63" s="41"/>
    </row>
    <row r="64" spans="1:10" x14ac:dyDescent="0.25">
      <c r="A64" s="41">
        <f t="shared" si="0"/>
        <v>63</v>
      </c>
      <c r="B64" s="38">
        <f t="shared" si="1"/>
        <v>2979.0780469797041</v>
      </c>
      <c r="C64" s="38">
        <f t="shared" si="3"/>
        <v>1362.7214364939136</v>
      </c>
      <c r="D64" s="38">
        <f t="shared" si="2"/>
        <v>1616.3566104857905</v>
      </c>
      <c r="E64" s="41"/>
      <c r="F64" s="38">
        <f>B2*((1+(I3/12))^(I2*12-A64)-1)/(((1+(I3/12))^(I2*12-A64))*((1+(I3/12))-1))</f>
        <v>489682.32478703809</v>
      </c>
      <c r="G64" s="38"/>
      <c r="H64" s="41"/>
      <c r="I64" s="41"/>
      <c r="J64" s="41"/>
    </row>
    <row r="65" spans="1:10" x14ac:dyDescent="0.25">
      <c r="A65" s="41">
        <f t="shared" si="0"/>
        <v>64</v>
      </c>
      <c r="B65" s="38">
        <f t="shared" si="1"/>
        <v>2979.0780469797041</v>
      </c>
      <c r="C65" s="38">
        <f t="shared" si="3"/>
        <v>1367.207061222347</v>
      </c>
      <c r="D65" s="38">
        <f t="shared" si="2"/>
        <v>1611.8709857573572</v>
      </c>
      <c r="E65" s="41"/>
      <c r="F65" s="38">
        <f>B2*((1+(I3/12))^(I2*12-A65)-1)/(((1+(I3/12))^(I2*12-A65))*((1+(I3/12))-1))</f>
        <v>488315.11772581574</v>
      </c>
      <c r="G65" s="38"/>
      <c r="H65" s="41"/>
      <c r="I65" s="41"/>
      <c r="J65" s="41"/>
    </row>
    <row r="66" spans="1:10" x14ac:dyDescent="0.25">
      <c r="A66" s="41">
        <f t="shared" si="0"/>
        <v>65</v>
      </c>
      <c r="B66" s="38">
        <f t="shared" si="1"/>
        <v>2979.0780469797041</v>
      </c>
      <c r="C66" s="38">
        <f t="shared" si="3"/>
        <v>1371.7074511323008</v>
      </c>
      <c r="D66" s="38">
        <f t="shared" si="2"/>
        <v>1607.3705958474034</v>
      </c>
      <c r="E66" s="41"/>
      <c r="F66" s="38">
        <f>B2*((1+(I3/12))^(I2*12-A66)-1)/(((1+(I3/12))^(I2*12-A66))*((1+(I3/12))-1))</f>
        <v>486943.41027468344</v>
      </c>
      <c r="G66" s="38"/>
      <c r="H66" s="41"/>
      <c r="I66" s="41"/>
      <c r="J66" s="41"/>
    </row>
    <row r="67" spans="1:10" x14ac:dyDescent="0.25">
      <c r="A67" s="41">
        <f t="shared" si="0"/>
        <v>66</v>
      </c>
      <c r="B67" s="38">
        <f t="shared" si="1"/>
        <v>2979.0780469797041</v>
      </c>
      <c r="C67" s="38">
        <f t="shared" si="3"/>
        <v>1376.2226548254257</v>
      </c>
      <c r="D67" s="38">
        <f t="shared" si="2"/>
        <v>1602.8553921542784</v>
      </c>
      <c r="E67" s="41"/>
      <c r="F67" s="38">
        <f>B2*((1+(I3/12))^(I2*12-A67)-1)/(((1+(I3/12))^(I2*12-A67))*((1+(I3/12))-1))</f>
        <v>485567.18761985801</v>
      </c>
      <c r="G67" s="38"/>
      <c r="H67" s="41"/>
      <c r="I67" s="41"/>
      <c r="J67" s="41"/>
    </row>
    <row r="68" spans="1:10" x14ac:dyDescent="0.25">
      <c r="A68" s="41">
        <f t="shared" ref="A68:A97" si="4">A67+1</f>
        <v>67</v>
      </c>
      <c r="B68" s="38">
        <f t="shared" ref="B68:B97" si="5">B67</f>
        <v>2979.0780469797041</v>
      </c>
      <c r="C68" s="38">
        <f t="shared" si="3"/>
        <v>1380.7527210643748</v>
      </c>
      <c r="D68" s="38">
        <f t="shared" ref="D68:D97" si="6">B68-C68</f>
        <v>1598.3253259153294</v>
      </c>
      <c r="E68" s="41"/>
      <c r="F68" s="38">
        <f>B2*((1+(I3/12))^(I2*12-A68)-1)/(((1+(I3/12))^(I2*12-A68))*((1+(I3/12))-1))</f>
        <v>484186.43489879364</v>
      </c>
      <c r="G68" s="38"/>
      <c r="H68" s="41"/>
      <c r="I68" s="41"/>
      <c r="J68" s="41"/>
    </row>
    <row r="69" spans="1:10" x14ac:dyDescent="0.25">
      <c r="A69" s="41">
        <f t="shared" si="4"/>
        <v>68</v>
      </c>
      <c r="B69" s="38">
        <f t="shared" si="5"/>
        <v>2979.0780469797041</v>
      </c>
      <c r="C69" s="38">
        <f t="shared" si="3"/>
        <v>1385.2976987712318</v>
      </c>
      <c r="D69" s="38">
        <f t="shared" si="6"/>
        <v>1593.7803482084723</v>
      </c>
      <c r="E69" s="41"/>
      <c r="F69" s="38">
        <f>B2*((1+(I3/12))^(I2*12-A69)-1)/(((1+(I3/12))^(I2*12-A69))*((1+(I3/12))-1))</f>
        <v>482801.13720002241</v>
      </c>
      <c r="G69" s="38"/>
      <c r="H69" s="41"/>
      <c r="I69" s="41"/>
      <c r="J69" s="41"/>
    </row>
    <row r="70" spans="1:10" x14ac:dyDescent="0.25">
      <c r="A70" s="41">
        <f t="shared" si="4"/>
        <v>69</v>
      </c>
      <c r="B70" s="38">
        <f t="shared" si="5"/>
        <v>2979.0780469797041</v>
      </c>
      <c r="C70" s="38">
        <f t="shared" ref="C70:C97" si="7">F69-F70</f>
        <v>1389.8576370297815</v>
      </c>
      <c r="D70" s="38">
        <f t="shared" si="6"/>
        <v>1589.2204099499227</v>
      </c>
      <c r="E70" s="41"/>
      <c r="F70" s="38">
        <f>B2*((1+(I3/12))^(I2*12-A70)-1)/(((1+(I3/12))^(I2*12-A70))*((1+(I3/12))-1))</f>
        <v>481411.27956299263</v>
      </c>
      <c r="G70" s="38"/>
      <c r="H70" s="41"/>
      <c r="I70" s="41"/>
      <c r="J70" s="41"/>
    </row>
    <row r="71" spans="1:10" x14ac:dyDescent="0.25">
      <c r="A71" s="41">
        <f t="shared" si="4"/>
        <v>70</v>
      </c>
      <c r="B71" s="38">
        <f t="shared" si="5"/>
        <v>2979.0780469797041</v>
      </c>
      <c r="C71" s="38">
        <f t="shared" si="7"/>
        <v>1394.4325850846944</v>
      </c>
      <c r="D71" s="38">
        <f t="shared" si="6"/>
        <v>1584.6454618950097</v>
      </c>
      <c r="E71" s="41"/>
      <c r="F71" s="38">
        <f>B2*((1+(I3/12))^(I2*12-A71)-1)/(((1+(I3/12))^(I2*12-A71))*((1+(I3/12))-1))</f>
        <v>480016.84697790793</v>
      </c>
      <c r="G71" s="38"/>
      <c r="H71" s="41"/>
      <c r="I71" s="41"/>
      <c r="J71" s="41"/>
    </row>
    <row r="72" spans="1:10" x14ac:dyDescent="0.25">
      <c r="A72" s="41">
        <f t="shared" si="4"/>
        <v>71</v>
      </c>
      <c r="B72" s="38">
        <f t="shared" si="5"/>
        <v>2979.0780469797041</v>
      </c>
      <c r="C72" s="38">
        <f t="shared" si="7"/>
        <v>1399.0225923440885</v>
      </c>
      <c r="D72" s="38">
        <f t="shared" si="6"/>
        <v>1580.0554546356157</v>
      </c>
      <c r="E72" s="41"/>
      <c r="F72" s="38">
        <f>B2*((1+(I3/12))^(I2*12-A72)-1)/(((1+(I3/12))^(I2*12-A72))*((1+(I3/12))-1))</f>
        <v>478617.82438556384</v>
      </c>
      <c r="G72" s="38"/>
      <c r="H72" s="41"/>
      <c r="I72" s="41"/>
      <c r="J72" s="41"/>
    </row>
    <row r="73" spans="1:10" x14ac:dyDescent="0.25">
      <c r="A73" s="41">
        <f t="shared" si="4"/>
        <v>72</v>
      </c>
      <c r="B73" s="38">
        <f t="shared" si="5"/>
        <v>2979.0780469797041</v>
      </c>
      <c r="C73" s="38">
        <f t="shared" si="7"/>
        <v>1403.6277083773166</v>
      </c>
      <c r="D73" s="38">
        <f t="shared" si="6"/>
        <v>1575.4503386023875</v>
      </c>
      <c r="E73" s="41"/>
      <c r="F73" s="38">
        <f>B2*((1+(I3/12))^(I2*12-A73)-1)/(((1+(I3/12))^(I2*12-A73))*((1+(I3/12))-1))</f>
        <v>477214.19667718653</v>
      </c>
      <c r="G73" s="38">
        <f>SUM(D2:D73)</f>
        <v>124350.81605972514</v>
      </c>
      <c r="H73" s="41"/>
      <c r="I73" s="41"/>
      <c r="J73" s="41"/>
    </row>
    <row r="74" spans="1:10" x14ac:dyDescent="0.25">
      <c r="A74" s="41">
        <f t="shared" si="4"/>
        <v>73</v>
      </c>
      <c r="B74" s="38">
        <f t="shared" si="5"/>
        <v>2979.0780469797041</v>
      </c>
      <c r="C74" s="38">
        <f t="shared" si="7"/>
        <v>1408.2479829174117</v>
      </c>
      <c r="D74" s="38">
        <f t="shared" si="6"/>
        <v>1570.8300640622924</v>
      </c>
      <c r="E74" s="41"/>
      <c r="F74" s="38">
        <f>B2*((1+(I3/12))^(I2*12-A74)-1)/(((1+(I3/12))^(I2*12-A74))*((1+(I3/12))-1))</f>
        <v>475805.94869426911</v>
      </c>
      <c r="G74" s="38"/>
      <c r="H74" s="41"/>
      <c r="I74" s="41"/>
      <c r="J74" s="41"/>
    </row>
    <row r="75" spans="1:10" x14ac:dyDescent="0.25">
      <c r="A75" s="41">
        <f t="shared" si="4"/>
        <v>74</v>
      </c>
      <c r="B75" s="38">
        <f t="shared" si="5"/>
        <v>2979.0780469797041</v>
      </c>
      <c r="C75" s="38">
        <f t="shared" si="7"/>
        <v>1412.8834658609121</v>
      </c>
      <c r="D75" s="38">
        <f t="shared" si="6"/>
        <v>1566.194581118792</v>
      </c>
      <c r="E75" s="41"/>
      <c r="F75" s="38">
        <f>B2*((1+(I3/12))^(I2*12-A75)-1)/(((1+(I3/12))^(I2*12-A75))*((1+(I3/12))-1))</f>
        <v>474393.0652284082</v>
      </c>
      <c r="G75" s="38"/>
      <c r="H75" s="41"/>
      <c r="I75" s="41"/>
      <c r="J75" s="41"/>
    </row>
    <row r="76" spans="1:10" x14ac:dyDescent="0.25">
      <c r="A76" s="41">
        <f t="shared" si="4"/>
        <v>75</v>
      </c>
      <c r="B76" s="38">
        <f t="shared" si="5"/>
        <v>2979.0780469797041</v>
      </c>
      <c r="C76" s="38">
        <f t="shared" si="7"/>
        <v>1417.5342072696076</v>
      </c>
      <c r="D76" s="38">
        <f t="shared" si="6"/>
        <v>1561.5438397100966</v>
      </c>
      <c r="E76" s="41"/>
      <c r="F76" s="38">
        <f>B2*((1+(I3/12))^(I2*12-A76)-1)/(((1+(I3/12))^(I2*12-A76))*((1+(I3/12))-1))</f>
        <v>472975.53102113859</v>
      </c>
      <c r="G76" s="38"/>
      <c r="H76" s="41"/>
      <c r="I76" s="41"/>
      <c r="J76" s="41"/>
    </row>
    <row r="77" spans="1:10" x14ac:dyDescent="0.25">
      <c r="A77" s="41">
        <f t="shared" si="4"/>
        <v>76</v>
      </c>
      <c r="B77" s="38">
        <f t="shared" si="5"/>
        <v>2979.0780469797041</v>
      </c>
      <c r="C77" s="38">
        <f t="shared" si="7"/>
        <v>1422.2002573685022</v>
      </c>
      <c r="D77" s="38">
        <f t="shared" si="6"/>
        <v>1556.8777896112019</v>
      </c>
      <c r="E77" s="41"/>
      <c r="F77" s="38">
        <f>B2*((1+(I3/12))^(I2*12-A77)-1)/(((1+(I3/12))^(I2*12-A77))*((1+(I3/12))-1))</f>
        <v>471553.33076377009</v>
      </c>
      <c r="G77" s="38"/>
      <c r="H77" s="41"/>
      <c r="I77" s="41"/>
      <c r="J77" s="41"/>
    </row>
    <row r="78" spans="1:10" x14ac:dyDescent="0.25">
      <c r="A78" s="41">
        <f t="shared" si="4"/>
        <v>77</v>
      </c>
      <c r="B78" s="38">
        <f t="shared" si="5"/>
        <v>2979.0780469797041</v>
      </c>
      <c r="C78" s="38">
        <f t="shared" si="7"/>
        <v>1426.8816665489576</v>
      </c>
      <c r="D78" s="38">
        <f t="shared" si="6"/>
        <v>1552.1963804307466</v>
      </c>
      <c r="E78" s="41"/>
      <c r="F78" s="38">
        <f>B2*((1+(I3/12))^(I2*12-A78)-1)/(((1+(I3/12))^(I2*12-A78))*((1+(I3/12))-1))</f>
        <v>470126.44909722114</v>
      </c>
      <c r="G78" s="38"/>
      <c r="H78" s="41"/>
      <c r="I78" s="41"/>
      <c r="J78" s="41"/>
    </row>
    <row r="79" spans="1:10" x14ac:dyDescent="0.25">
      <c r="A79" s="41">
        <f t="shared" si="4"/>
        <v>78</v>
      </c>
      <c r="B79" s="38">
        <f t="shared" si="5"/>
        <v>2979.0780469797041</v>
      </c>
      <c r="C79" s="38">
        <f t="shared" si="7"/>
        <v>1431.5784853680525</v>
      </c>
      <c r="D79" s="38">
        <f t="shared" si="6"/>
        <v>1547.4995616116516</v>
      </c>
      <c r="E79" s="41"/>
      <c r="F79" s="38">
        <f>B2*((1+(I3/12))^(I2*12-A79)-1)/(((1+(I3/12))^(I2*12-A79))*((1+(I3/12))-1))</f>
        <v>468694.87061185308</v>
      </c>
      <c r="G79" s="38"/>
      <c r="H79" s="41"/>
      <c r="I79" s="41"/>
      <c r="J79" s="41"/>
    </row>
    <row r="80" spans="1:10" x14ac:dyDescent="0.25">
      <c r="A80" s="41">
        <f t="shared" si="4"/>
        <v>79</v>
      </c>
      <c r="B80" s="38">
        <f t="shared" si="5"/>
        <v>2979.0780469797041</v>
      </c>
      <c r="C80" s="38">
        <f t="shared" si="7"/>
        <v>1436.2907645489904</v>
      </c>
      <c r="D80" s="38">
        <f t="shared" si="6"/>
        <v>1542.7872824307137</v>
      </c>
      <c r="E80" s="41"/>
      <c r="F80" s="38">
        <f>B2*((1+(I3/12))^(I2*12-A80)-1)/(((1+(I3/12))^(I2*12-A80))*((1+(I3/12))-1))</f>
        <v>467258.57984730409</v>
      </c>
      <c r="G80" s="38"/>
      <c r="H80" s="41"/>
      <c r="I80" s="41"/>
      <c r="J80" s="41"/>
    </row>
    <row r="81" spans="1:10" x14ac:dyDescent="0.25">
      <c r="A81" s="41">
        <f t="shared" si="4"/>
        <v>80</v>
      </c>
      <c r="B81" s="38">
        <f t="shared" si="5"/>
        <v>2979.0780469797041</v>
      </c>
      <c r="C81" s="38">
        <f t="shared" si="7"/>
        <v>1441.0185549823218</v>
      </c>
      <c r="D81" s="38">
        <f t="shared" si="6"/>
        <v>1538.0594919973823</v>
      </c>
      <c r="E81" s="41"/>
      <c r="F81" s="38">
        <f>B2*((1+(I3/12))^(I2*12-A81)-1)/(((1+(I3/12))^(I2*12-A81))*((1+(I3/12))-1))</f>
        <v>465817.56129232177</v>
      </c>
      <c r="G81" s="38"/>
      <c r="H81" s="41"/>
      <c r="I81" s="41"/>
      <c r="J81" s="41"/>
    </row>
    <row r="82" spans="1:10" x14ac:dyDescent="0.25">
      <c r="A82" s="41">
        <f t="shared" si="4"/>
        <v>81</v>
      </c>
      <c r="B82" s="38">
        <f t="shared" si="5"/>
        <v>2979.0780469797041</v>
      </c>
      <c r="C82" s="38">
        <f t="shared" si="7"/>
        <v>1445.7619077260024</v>
      </c>
      <c r="D82" s="38">
        <f t="shared" si="6"/>
        <v>1533.3161392537017</v>
      </c>
      <c r="E82" s="41"/>
      <c r="F82" s="38">
        <f>B2*((1+(I3/12))^(I2*12-A82)-1)/(((1+(I3/12))^(I2*12-A82))*((1+(I3/12))-1))</f>
        <v>464371.79938459577</v>
      </c>
      <c r="G82" s="38"/>
      <c r="H82" s="41"/>
      <c r="I82" s="41"/>
      <c r="J82" s="41"/>
    </row>
    <row r="83" spans="1:10" x14ac:dyDescent="0.25">
      <c r="A83" s="41">
        <f t="shared" si="4"/>
        <v>82</v>
      </c>
      <c r="B83" s="38">
        <f t="shared" si="5"/>
        <v>2979.0780469797041</v>
      </c>
      <c r="C83" s="38">
        <f t="shared" si="7"/>
        <v>1450.5208740052185</v>
      </c>
      <c r="D83" s="38">
        <f t="shared" si="6"/>
        <v>1528.5571729744856</v>
      </c>
      <c r="E83" s="41"/>
      <c r="F83" s="38">
        <f>B2*((1+(I3/12))^(I2*12-A83)-1)/(((1+(I3/12))^(I2*12-A83))*((1+(I3/12))-1))</f>
        <v>462921.27851059055</v>
      </c>
      <c r="G83" s="38"/>
      <c r="H83" s="41"/>
      <c r="I83" s="41"/>
      <c r="J83" s="41"/>
    </row>
    <row r="84" spans="1:10" x14ac:dyDescent="0.25">
      <c r="A84" s="41">
        <f t="shared" si="4"/>
        <v>83</v>
      </c>
      <c r="B84" s="38">
        <f t="shared" si="5"/>
        <v>2979.0780469797041</v>
      </c>
      <c r="C84" s="38">
        <f t="shared" si="7"/>
        <v>1455.2955052157631</v>
      </c>
      <c r="D84" s="38">
        <f t="shared" si="6"/>
        <v>1523.782541763941</v>
      </c>
      <c r="E84" s="41"/>
      <c r="F84" s="38">
        <f>B2*((1+(I3/12))^(I2*12-A84)-1)/(((1+(I3/12))^(I2*12-A84))*((1+(I3/12))-1))</f>
        <v>461465.98300537479</v>
      </c>
      <c r="G84" s="38"/>
      <c r="H84" s="41"/>
      <c r="I84" s="41"/>
      <c r="J84" s="41"/>
    </row>
    <row r="85" spans="1:10" x14ac:dyDescent="0.25">
      <c r="A85" s="41">
        <f t="shared" si="4"/>
        <v>84</v>
      </c>
      <c r="B85" s="38">
        <f t="shared" si="5"/>
        <v>2979.0780469797041</v>
      </c>
      <c r="C85" s="38">
        <f t="shared" si="7"/>
        <v>1460.0858529203106</v>
      </c>
      <c r="D85" s="38">
        <f t="shared" si="6"/>
        <v>1518.9921940593936</v>
      </c>
      <c r="E85" s="41"/>
      <c r="F85" s="38">
        <f>B2*((1+(I3/12))^(I2*12-A85)-1)/(((1+(I3/12))^(I2*12-A85))*((1+(I3/12))-1))</f>
        <v>460005.89715245448</v>
      </c>
      <c r="G85" s="38">
        <f>SUM(D2:D85)</f>
        <v>142891.45309874954</v>
      </c>
      <c r="H85" s="41"/>
      <c r="I85" s="41"/>
      <c r="J85" s="41"/>
    </row>
    <row r="86" spans="1:10" x14ac:dyDescent="0.25">
      <c r="A86" s="41">
        <f t="shared" si="4"/>
        <v>85</v>
      </c>
      <c r="B86" s="38">
        <f t="shared" si="5"/>
        <v>2979.0780469797041</v>
      </c>
      <c r="C86" s="38">
        <f t="shared" si="7"/>
        <v>1464.891968853015</v>
      </c>
      <c r="D86" s="38">
        <f t="shared" si="6"/>
        <v>1514.1860781266892</v>
      </c>
      <c r="E86" s="41"/>
      <c r="F86" s="38">
        <f>B2*((1+(I3/12))^(I2*12-A86)-1)/(((1+(I3/12))^(I2*12-A86))*((1+(I3/12))-1))</f>
        <v>458541.00518360146</v>
      </c>
      <c r="G86" s="38"/>
      <c r="H86" s="41"/>
      <c r="I86" s="41"/>
      <c r="J86" s="41"/>
    </row>
    <row r="87" spans="1:10" x14ac:dyDescent="0.25">
      <c r="A87" s="41">
        <f t="shared" si="4"/>
        <v>86</v>
      </c>
      <c r="B87" s="38">
        <f t="shared" si="5"/>
        <v>2979.0780469797041</v>
      </c>
      <c r="C87" s="38">
        <f t="shared" si="7"/>
        <v>1469.7139049170073</v>
      </c>
      <c r="D87" s="38">
        <f t="shared" si="6"/>
        <v>1509.3641420626968</v>
      </c>
      <c r="E87" s="41"/>
      <c r="F87" s="38">
        <f>B2*((1+(I3/12))^(I2*12-A87)-1)/(((1+(I3/12))^(I2*12-A87))*((1+(I3/12))-1))</f>
        <v>457071.29127868445</v>
      </c>
      <c r="G87" s="38"/>
      <c r="H87" s="41"/>
      <c r="I87" s="41"/>
      <c r="J87" s="41"/>
    </row>
    <row r="88" spans="1:10" x14ac:dyDescent="0.25">
      <c r="A88" s="41">
        <f t="shared" si="4"/>
        <v>87</v>
      </c>
      <c r="B88" s="38">
        <f t="shared" si="5"/>
        <v>2979.0780469797041</v>
      </c>
      <c r="C88" s="38">
        <f t="shared" si="7"/>
        <v>1474.5517131873639</v>
      </c>
      <c r="D88" s="38">
        <f t="shared" si="6"/>
        <v>1504.5263337923402</v>
      </c>
      <c r="E88" s="41"/>
      <c r="F88" s="38">
        <f>B2*((1+(I3/12))^(I2*12-A88)-1)/(((1+(I3/12))^(I2*12-A88))*((1+(I3/12))-1))</f>
        <v>455596.73956549709</v>
      </c>
      <c r="G88" s="38"/>
      <c r="H88" s="41"/>
      <c r="I88" s="41"/>
      <c r="J88" s="41"/>
    </row>
    <row r="89" spans="1:10" x14ac:dyDescent="0.25">
      <c r="A89" s="41">
        <f t="shared" si="4"/>
        <v>88</v>
      </c>
      <c r="B89" s="38">
        <f t="shared" si="5"/>
        <v>2979.0780469797041</v>
      </c>
      <c r="C89" s="38">
        <f t="shared" si="7"/>
        <v>1479.4054459099425</v>
      </c>
      <c r="D89" s="38">
        <f t="shared" si="6"/>
        <v>1499.6726010697616</v>
      </c>
      <c r="E89" s="41"/>
      <c r="F89" s="38">
        <f>B2*((1+(I3/12))^(I2*12-A89)-1)/(((1+(I3/12))^(I2*12-A89))*((1+(I3/12))-1))</f>
        <v>454117.33411958715</v>
      </c>
      <c r="G89" s="38"/>
      <c r="H89" s="41"/>
      <c r="I89" s="41"/>
      <c r="J89" s="41"/>
    </row>
    <row r="90" spans="1:10" x14ac:dyDescent="0.25">
      <c r="A90" s="41">
        <f t="shared" si="4"/>
        <v>89</v>
      </c>
      <c r="B90" s="38">
        <f t="shared" si="5"/>
        <v>2979.0780469797041</v>
      </c>
      <c r="C90" s="38">
        <f t="shared" si="7"/>
        <v>1484.2751555027789</v>
      </c>
      <c r="D90" s="38">
        <f t="shared" si="6"/>
        <v>1494.8028914769252</v>
      </c>
      <c r="E90" s="41"/>
      <c r="F90" s="38">
        <f>B2*((1+(I3/12))^(I2*12-A90)-1)/(((1+(I3/12))^(I2*12-A90))*((1+(I3/12))-1))</f>
        <v>452633.05896408437</v>
      </c>
      <c r="G90" s="38"/>
      <c r="H90" s="41"/>
      <c r="I90" s="41"/>
      <c r="J90" s="41"/>
    </row>
    <row r="91" spans="1:10" x14ac:dyDescent="0.25">
      <c r="A91" s="41">
        <f t="shared" si="4"/>
        <v>90</v>
      </c>
      <c r="B91" s="38">
        <f t="shared" si="5"/>
        <v>2979.0780469797041</v>
      </c>
      <c r="C91" s="38">
        <f t="shared" si="7"/>
        <v>1489.1608945562621</v>
      </c>
      <c r="D91" s="38">
        <f t="shared" si="6"/>
        <v>1489.9171524234421</v>
      </c>
      <c r="E91" s="41"/>
      <c r="F91" s="38">
        <f>B2*((1+(I3/12))^(I2*12-A91)-1)/(((1+(I3/12))^(I2*12-A91))*((1+(I3/12))-1))</f>
        <v>451143.89806952811</v>
      </c>
      <c r="G91" s="38"/>
      <c r="H91" s="41"/>
      <c r="I91" s="41"/>
      <c r="J91" s="41"/>
    </row>
    <row r="92" spans="1:10" x14ac:dyDescent="0.25">
      <c r="A92" s="41">
        <f t="shared" si="4"/>
        <v>91</v>
      </c>
      <c r="B92" s="38">
        <f t="shared" si="5"/>
        <v>2979.0780469797041</v>
      </c>
      <c r="C92" s="38">
        <f t="shared" si="7"/>
        <v>1494.0627158341813</v>
      </c>
      <c r="D92" s="38">
        <f t="shared" si="6"/>
        <v>1485.0153311455229</v>
      </c>
      <c r="E92" s="41"/>
      <c r="F92" s="38">
        <f>B2*((1+(I3/12))^(I2*12-A92)-1)/(((1+(I3/12))^(I2*12-A92))*((1+(I3/12))-1))</f>
        <v>449649.83535369392</v>
      </c>
      <c r="G92" s="38"/>
      <c r="H92" s="41"/>
      <c r="I92" s="41"/>
      <c r="J92" s="41"/>
    </row>
    <row r="93" spans="1:10" x14ac:dyDescent="0.25">
      <c r="A93" s="41">
        <f t="shared" si="4"/>
        <v>92</v>
      </c>
      <c r="B93" s="38">
        <f t="shared" si="5"/>
        <v>2979.0780469797041</v>
      </c>
      <c r="C93" s="38">
        <f t="shared" si="7"/>
        <v>1498.9806722737849</v>
      </c>
      <c r="D93" s="38">
        <f t="shared" si="6"/>
        <v>1480.0973747059193</v>
      </c>
      <c r="E93" s="41"/>
      <c r="F93" s="38">
        <f>B2*((1+(I3/12))^(I2*12-A93)-1)/(((1+(I3/12))^(I2*12-A93))*((1+(I3/12))-1))</f>
        <v>448150.85468142014</v>
      </c>
      <c r="G93" s="38"/>
      <c r="H93" s="41"/>
      <c r="I93" s="41"/>
      <c r="J93" s="41"/>
    </row>
    <row r="94" spans="1:10" x14ac:dyDescent="0.25">
      <c r="A94" s="41">
        <f t="shared" si="4"/>
        <v>93</v>
      </c>
      <c r="B94" s="38">
        <f t="shared" si="5"/>
        <v>2979.0780469797041</v>
      </c>
      <c r="C94" s="38">
        <f t="shared" si="7"/>
        <v>1503.9148169867112</v>
      </c>
      <c r="D94" s="38">
        <f t="shared" si="6"/>
        <v>1475.1632299929929</v>
      </c>
      <c r="E94" s="41"/>
      <c r="F94" s="38">
        <f>B2*((1+(I3/12))^(I2*12-A94)-1)/(((1+(I3/12))^(I2*12-A94))*((1+(I3/12))-1))</f>
        <v>446646.93986443343</v>
      </c>
      <c r="G94" s="38"/>
      <c r="H94" s="41"/>
      <c r="I94" s="41"/>
      <c r="J94" s="41"/>
    </row>
    <row r="95" spans="1:10" x14ac:dyDescent="0.25">
      <c r="A95" s="41">
        <f t="shared" si="4"/>
        <v>94</v>
      </c>
      <c r="B95" s="38">
        <f t="shared" si="5"/>
        <v>2979.0780469797041</v>
      </c>
      <c r="C95" s="38">
        <f t="shared" si="7"/>
        <v>1508.86520325928</v>
      </c>
      <c r="D95" s="38">
        <f t="shared" si="6"/>
        <v>1470.2128437204242</v>
      </c>
      <c r="E95" s="41"/>
      <c r="F95" s="38">
        <f>B2*((1+(I3/12))^(I2*12-A95)-1)/(((1+(I3/12))^(I2*12-A95))*((1+(I3/12))-1))</f>
        <v>445138.07466117415</v>
      </c>
      <c r="G95" s="38"/>
      <c r="H95" s="41"/>
      <c r="I95" s="41"/>
      <c r="J95" s="41"/>
    </row>
    <row r="96" spans="1:10" x14ac:dyDescent="0.25">
      <c r="A96" s="41">
        <f t="shared" si="4"/>
        <v>95</v>
      </c>
      <c r="B96" s="38">
        <f t="shared" si="5"/>
        <v>2979.0780469797041</v>
      </c>
      <c r="C96" s="38">
        <f t="shared" si="7"/>
        <v>1513.8318845533067</v>
      </c>
      <c r="D96" s="38">
        <f t="shared" si="6"/>
        <v>1465.2461624263974</v>
      </c>
      <c r="E96" s="41"/>
      <c r="F96" s="38">
        <f>B2*((1+(I3/12))^(I2*12-A96)-1)/(((1+(I3/12))^(I2*12-A96))*((1+(I3/12))-1))</f>
        <v>443624.24277662084</v>
      </c>
      <c r="G96" s="38"/>
      <c r="H96" s="41"/>
      <c r="I96" s="41"/>
      <c r="J96" s="41"/>
    </row>
    <row r="97" spans="1:10" x14ac:dyDescent="0.25">
      <c r="A97" s="41">
        <f t="shared" si="4"/>
        <v>96</v>
      </c>
      <c r="B97" s="38">
        <f t="shared" si="5"/>
        <v>2979.0780469797041</v>
      </c>
      <c r="C97" s="38">
        <f t="shared" si="7"/>
        <v>1518.8149145066272</v>
      </c>
      <c r="D97" s="38">
        <f t="shared" si="6"/>
        <v>1460.2631324730769</v>
      </c>
      <c r="E97" s="41"/>
      <c r="F97" s="38">
        <f>B2*((1+(I3/12))^(I2*12-A97)-1)/(((1+(I3/12))^(I2*12-A97))*((1+(I3/12))-1))</f>
        <v>442105.42786211421</v>
      </c>
      <c r="G97" s="38">
        <f>SUM(D2:D97)</f>
        <v>160739.92037216571</v>
      </c>
      <c r="H97" s="41"/>
      <c r="I97" s="41"/>
      <c r="J97" s="41"/>
    </row>
    <row r="98" spans="1:10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51" workbookViewId="0">
      <selection activeCell="G61" sqref="G61"/>
    </sheetView>
  </sheetViews>
  <sheetFormatPr defaultRowHeight="15" x14ac:dyDescent="0.25"/>
  <cols>
    <col min="1" max="1" width="7.7109375" customWidth="1"/>
    <col min="2" max="4" width="18.42578125" customWidth="1"/>
    <col min="5" max="5" width="3.28515625" customWidth="1"/>
    <col min="6" max="6" width="18.42578125" customWidth="1"/>
    <col min="7" max="7" width="14.42578125" customWidth="1"/>
    <col min="8" max="8" width="14.5703125" customWidth="1"/>
    <col min="9" max="9" width="15.140625" customWidth="1"/>
  </cols>
  <sheetData>
    <row r="1" spans="1:10" x14ac:dyDescent="0.25">
      <c r="A1" s="38"/>
      <c r="B1" s="39" t="s">
        <v>9</v>
      </c>
      <c r="C1" s="39" t="s">
        <v>10</v>
      </c>
      <c r="D1" s="39" t="s">
        <v>11</v>
      </c>
      <c r="E1" s="39"/>
      <c r="F1" s="39" t="s">
        <v>12</v>
      </c>
      <c r="G1" s="41"/>
      <c r="H1" s="39" t="s">
        <v>20</v>
      </c>
      <c r="I1" s="40">
        <f>'Subvencija stambenih kredita'!D3</f>
        <v>567357</v>
      </c>
      <c r="J1" s="41"/>
    </row>
    <row r="2" spans="1:10" x14ac:dyDescent="0.25">
      <c r="A2" s="41">
        <v>1</v>
      </c>
      <c r="B2" s="38">
        <f>'Subvencija stambenih kredita'!H9</f>
        <v>2692.3202254180947</v>
      </c>
      <c r="C2" s="38">
        <f>I1-F2</f>
        <v>824.770100418129</v>
      </c>
      <c r="D2" s="38">
        <f>B2-C2</f>
        <v>1867.5501249999656</v>
      </c>
      <c r="E2" s="38"/>
      <c r="F2" s="38">
        <f>B2*((1+(I3/12))^(I2*12-A2)-1)/(((1+(I3/12))^(I2*12-A2))*((1+(I3/12))-1))</f>
        <v>566532.22989958187</v>
      </c>
      <c r="G2" s="41"/>
      <c r="H2" s="40" t="s">
        <v>21</v>
      </c>
      <c r="I2" s="42">
        <f>'Subvencija stambenih kredita'!H8</f>
        <v>30</v>
      </c>
      <c r="J2" s="41"/>
    </row>
    <row r="3" spans="1:10" x14ac:dyDescent="0.25">
      <c r="A3" s="41">
        <f>A2+1</f>
        <v>2</v>
      </c>
      <c r="B3" s="38">
        <f>B2</f>
        <v>2692.3202254180947</v>
      </c>
      <c r="C3" s="38">
        <f>F2-F3</f>
        <v>827.48496866528876</v>
      </c>
      <c r="D3" s="38">
        <f>B3-C3</f>
        <v>1864.8352567528059</v>
      </c>
      <c r="E3" s="38"/>
      <c r="F3" s="38">
        <f>B2*((1+(I3/12))^(I2*12-A3)-1)/(((1+(I3/12))^(I2*12-A3))*((1+(I3/12))-1))</f>
        <v>565704.74493091658</v>
      </c>
      <c r="G3" s="41"/>
      <c r="H3" s="38" t="s">
        <v>22</v>
      </c>
      <c r="I3" s="43">
        <f>'Subvencija stambenih kredita'!C5</f>
        <v>3.95E-2</v>
      </c>
      <c r="J3" s="41"/>
    </row>
    <row r="4" spans="1:10" x14ac:dyDescent="0.25">
      <c r="A4" s="41">
        <f t="shared" ref="A4:A67" si="0">A3+1</f>
        <v>3</v>
      </c>
      <c r="B4" s="38">
        <f t="shared" ref="B4:B67" si="1">B3</f>
        <v>2692.3202254180947</v>
      </c>
      <c r="C4" s="38">
        <f>F3-F4</f>
        <v>830.20877335371915</v>
      </c>
      <c r="D4" s="38">
        <f t="shared" ref="D4:D67" si="2">B4-C4</f>
        <v>1862.1114520643755</v>
      </c>
      <c r="E4" s="38"/>
      <c r="F4" s="38">
        <f>B2*((1+(I3/12))^(I2*12-A4)-1)/(((1+(I3/12))^(I2*12-A4))*((1+(I3/12))-1))</f>
        <v>564874.53615756286</v>
      </c>
      <c r="G4" s="41"/>
      <c r="H4" s="41"/>
      <c r="I4" s="41"/>
      <c r="J4" s="41"/>
    </row>
    <row r="5" spans="1:10" x14ac:dyDescent="0.25">
      <c r="A5" s="41">
        <f t="shared" si="0"/>
        <v>4</v>
      </c>
      <c r="B5" s="38">
        <f t="shared" si="1"/>
        <v>2692.3202254180947</v>
      </c>
      <c r="C5" s="38">
        <f>F4-F5</f>
        <v>832.94154389947653</v>
      </c>
      <c r="D5" s="38">
        <f t="shared" si="2"/>
        <v>1859.3786815186181</v>
      </c>
      <c r="E5" s="38"/>
      <c r="F5" s="38">
        <f>B2*((1+(I3/12))^(I2*12-A5)-1)/(((1+(I3/12))^(I2*12-A5))*((1+(I3/12))-1))</f>
        <v>564041.59461366339</v>
      </c>
      <c r="G5" s="41"/>
      <c r="H5" s="41"/>
      <c r="I5" s="41"/>
      <c r="J5" s="41"/>
    </row>
    <row r="6" spans="1:10" x14ac:dyDescent="0.25">
      <c r="A6" s="41">
        <f t="shared" si="0"/>
        <v>5</v>
      </c>
      <c r="B6" s="38">
        <f t="shared" si="1"/>
        <v>2692.3202254180947</v>
      </c>
      <c r="C6" s="38">
        <f t="shared" ref="C6:C69" si="3">F5-F6</f>
        <v>835.68330981489271</v>
      </c>
      <c r="D6" s="38">
        <f t="shared" si="2"/>
        <v>1856.6369156032019</v>
      </c>
      <c r="E6" s="38"/>
      <c r="F6" s="38">
        <f>B2*((1+(I3/12))^(I2*12-A6)-1)/(((1+(I3/12))^(I2*12-A6))*((1+(I3/12))-1))</f>
        <v>563205.91130384849</v>
      </c>
      <c r="G6" s="41"/>
      <c r="H6" s="41"/>
      <c r="I6" s="41"/>
      <c r="J6" s="41"/>
    </row>
    <row r="7" spans="1:10" x14ac:dyDescent="0.25">
      <c r="A7" s="41">
        <f t="shared" si="0"/>
        <v>6</v>
      </c>
      <c r="B7" s="38">
        <f t="shared" si="1"/>
        <v>2692.3202254180947</v>
      </c>
      <c r="C7" s="38">
        <f t="shared" si="3"/>
        <v>838.43410070950631</v>
      </c>
      <c r="D7" s="38">
        <f t="shared" si="2"/>
        <v>1853.8861247085883</v>
      </c>
      <c r="E7" s="38"/>
      <c r="F7" s="38">
        <f>B2*((1+(I3/12))^(I2*12-A7)-1)/(((1+(I3/12))^(I2*12-A7))*((1+(I3/12))-1))</f>
        <v>562367.47720313899</v>
      </c>
      <c r="G7" s="41"/>
      <c r="H7" s="41"/>
      <c r="I7" s="41"/>
      <c r="J7" s="41"/>
    </row>
    <row r="8" spans="1:10" x14ac:dyDescent="0.25">
      <c r="A8" s="41">
        <f t="shared" si="0"/>
        <v>7</v>
      </c>
      <c r="B8" s="38">
        <f t="shared" si="1"/>
        <v>2692.3202254180947</v>
      </c>
      <c r="C8" s="38">
        <f t="shared" si="3"/>
        <v>841.19394629111048</v>
      </c>
      <c r="D8" s="38">
        <f t="shared" si="2"/>
        <v>1851.1262791269842</v>
      </c>
      <c r="E8" s="38"/>
      <c r="F8" s="38">
        <f>B2*((1+(I3/12))^(I2*12-A8)-1)/(((1+(I3/12))^(I2*12-A8))*((1+(I3/12))-1))</f>
        <v>561526.28325684788</v>
      </c>
      <c r="G8" s="41"/>
      <c r="H8" s="41"/>
      <c r="I8" s="41"/>
      <c r="J8" s="41"/>
    </row>
    <row r="9" spans="1:10" x14ac:dyDescent="0.25">
      <c r="A9" s="41">
        <f t="shared" si="0"/>
        <v>8</v>
      </c>
      <c r="B9" s="38">
        <f t="shared" si="1"/>
        <v>2692.3202254180947</v>
      </c>
      <c r="C9" s="38">
        <f t="shared" si="3"/>
        <v>843.96287636435591</v>
      </c>
      <c r="D9" s="38">
        <f t="shared" si="2"/>
        <v>1848.3573490537387</v>
      </c>
      <c r="E9" s="38"/>
      <c r="F9" s="38">
        <f>B2*((1+(I3/12))^(I2*12-A9)-1)/(((1+(I3/12))^(I2*12-A9))*((1+(I3/12))-1))</f>
        <v>560682.32038048352</v>
      </c>
      <c r="G9" s="41"/>
      <c r="H9" s="41"/>
      <c r="I9" s="41"/>
      <c r="J9" s="41"/>
    </row>
    <row r="10" spans="1:10" x14ac:dyDescent="0.25">
      <c r="A10" s="41">
        <f t="shared" si="0"/>
        <v>9</v>
      </c>
      <c r="B10" s="38">
        <f t="shared" si="1"/>
        <v>2692.3202254180947</v>
      </c>
      <c r="C10" s="38">
        <f t="shared" si="3"/>
        <v>846.74092083226424</v>
      </c>
      <c r="D10" s="38">
        <f t="shared" si="2"/>
        <v>1845.5793045858304</v>
      </c>
      <c r="E10" s="38"/>
      <c r="F10" s="38">
        <f>B2*((1+(I3/12))^(I2*12-A10)-1)/(((1+(I3/12))^(I2*12-A10))*((1+(I3/12))-1))</f>
        <v>559835.57945965126</v>
      </c>
      <c r="G10" s="41"/>
      <c r="H10" s="41"/>
      <c r="I10" s="41"/>
      <c r="J10" s="41"/>
    </row>
    <row r="11" spans="1:10" x14ac:dyDescent="0.25">
      <c r="A11" s="41">
        <f t="shared" si="0"/>
        <v>10</v>
      </c>
      <c r="B11" s="38">
        <f t="shared" si="1"/>
        <v>2692.3202254180947</v>
      </c>
      <c r="C11" s="38">
        <f t="shared" si="3"/>
        <v>849.52810969681013</v>
      </c>
      <c r="D11" s="38">
        <f t="shared" si="2"/>
        <v>1842.7921157212845</v>
      </c>
      <c r="E11" s="38"/>
      <c r="F11" s="38">
        <f>B2*((1+(I3/12))^(I2*12-A11)-1)/(((1+(I3/12))^(I2*12-A11))*((1+(I3/12))-1))</f>
        <v>558986.05134995445</v>
      </c>
      <c r="G11" s="41"/>
      <c r="H11" s="41"/>
      <c r="I11" s="41"/>
      <c r="J11" s="41"/>
    </row>
    <row r="12" spans="1:10" x14ac:dyDescent="0.25">
      <c r="A12" s="41">
        <f t="shared" si="0"/>
        <v>11</v>
      </c>
      <c r="B12" s="38">
        <f t="shared" si="1"/>
        <v>2692.3202254180947</v>
      </c>
      <c r="C12" s="38">
        <f t="shared" si="3"/>
        <v>852.32447305775713</v>
      </c>
      <c r="D12" s="38">
        <f t="shared" si="2"/>
        <v>1839.9957523603375</v>
      </c>
      <c r="E12" s="38"/>
      <c r="F12" s="38">
        <f>B2*((1+(I3/12))^(I2*12-A12)-1)/(((1+(I3/12))^(I2*12-A12))*((1+(I3/12))-1))</f>
        <v>558133.72687689669</v>
      </c>
      <c r="G12" s="41"/>
      <c r="H12" s="41"/>
      <c r="I12" s="41"/>
      <c r="J12" s="41"/>
    </row>
    <row r="13" spans="1:10" x14ac:dyDescent="0.25">
      <c r="A13" s="41">
        <f t="shared" si="0"/>
        <v>12</v>
      </c>
      <c r="B13" s="38">
        <f t="shared" si="1"/>
        <v>2692.3202254180947</v>
      </c>
      <c r="C13" s="38">
        <f t="shared" si="3"/>
        <v>855.13004111498594</v>
      </c>
      <c r="D13" s="38">
        <f t="shared" si="2"/>
        <v>1837.1901843031087</v>
      </c>
      <c r="E13" s="38"/>
      <c r="F13" s="38">
        <f>B2*((1+(I3/12))^(I2*12-A13)-1)/(((1+(I3/12))^(I2*12-A13))*((1+(I3/12))-1))</f>
        <v>557278.5968357817</v>
      </c>
      <c r="G13" s="41"/>
      <c r="H13" s="41"/>
      <c r="I13" s="41"/>
      <c r="J13" s="41"/>
    </row>
    <row r="14" spans="1:10" x14ac:dyDescent="0.25">
      <c r="A14" s="41">
        <f t="shared" si="0"/>
        <v>13</v>
      </c>
      <c r="B14" s="38">
        <f t="shared" si="1"/>
        <v>2692.3202254180947</v>
      </c>
      <c r="C14" s="38">
        <f t="shared" si="3"/>
        <v>857.94484416709747</v>
      </c>
      <c r="D14" s="38">
        <f t="shared" si="2"/>
        <v>1834.3753812509972</v>
      </c>
      <c r="E14" s="38"/>
      <c r="F14" s="38">
        <f>B2*((1+(I3/12))^(I2*12-A14)-1)/(((1+(I3/12))^(I2*12-A14))*((1+(I3/12))-1))</f>
        <v>556420.65199161461</v>
      </c>
      <c r="G14" s="41"/>
      <c r="H14" s="41"/>
      <c r="I14" s="41"/>
      <c r="J14" s="41"/>
    </row>
    <row r="15" spans="1:10" x14ac:dyDescent="0.25">
      <c r="A15" s="41">
        <f t="shared" si="0"/>
        <v>14</v>
      </c>
      <c r="B15" s="38">
        <f t="shared" si="1"/>
        <v>2692.3202254180947</v>
      </c>
      <c r="C15" s="38">
        <f t="shared" si="3"/>
        <v>860.76891261222772</v>
      </c>
      <c r="D15" s="38">
        <f t="shared" si="2"/>
        <v>1831.5513128058669</v>
      </c>
      <c r="E15" s="38"/>
      <c r="F15" s="38">
        <f>B2*((1+(I3/12))^(I2*12-A15)-1)/(((1+(I3/12))^(I2*12-A15))*((1+(I3/12))-1))</f>
        <v>555559.88307900238</v>
      </c>
      <c r="G15" s="41"/>
      <c r="H15" s="41"/>
      <c r="I15" s="41"/>
      <c r="J15" s="41"/>
    </row>
    <row r="16" spans="1:10" x14ac:dyDescent="0.25">
      <c r="A16" s="41">
        <f t="shared" si="0"/>
        <v>15</v>
      </c>
      <c r="B16" s="38">
        <f t="shared" si="1"/>
        <v>2692.3202254180947</v>
      </c>
      <c r="C16" s="38">
        <f t="shared" si="3"/>
        <v>863.60227694979403</v>
      </c>
      <c r="D16" s="38">
        <f t="shared" si="2"/>
        <v>1828.7179484683006</v>
      </c>
      <c r="E16" s="38"/>
      <c r="F16" s="38">
        <f>B2*((1+(I3/12))^(I2*12-A16)-1)/(((1+(I3/12))^(I2*12-A16))*((1+(I3/12))-1))</f>
        <v>554696.28080205258</v>
      </c>
      <c r="G16" s="41"/>
      <c r="H16" s="41"/>
      <c r="I16" s="41"/>
      <c r="J16" s="41"/>
    </row>
    <row r="17" spans="1:10" x14ac:dyDescent="0.25">
      <c r="A17" s="41">
        <f t="shared" si="0"/>
        <v>16</v>
      </c>
      <c r="B17" s="38">
        <f t="shared" si="1"/>
        <v>2692.3202254180947</v>
      </c>
      <c r="C17" s="38">
        <f t="shared" si="3"/>
        <v>866.44496777793393</v>
      </c>
      <c r="D17" s="38">
        <f t="shared" si="2"/>
        <v>1825.8752576401607</v>
      </c>
      <c r="E17" s="38"/>
      <c r="F17" s="38">
        <f>B2*((1+(I3/12))^(I2*12-A17)-1)/(((1+(I3/12))^(I2*12-A17))*((1+(I3/12))-1))</f>
        <v>553829.83583427465</v>
      </c>
      <c r="G17" s="41"/>
      <c r="H17" s="41"/>
      <c r="I17" s="41"/>
      <c r="J17" s="41"/>
    </row>
    <row r="18" spans="1:10" x14ac:dyDescent="0.25">
      <c r="A18" s="41">
        <f t="shared" si="0"/>
        <v>17</v>
      </c>
      <c r="B18" s="38">
        <f t="shared" si="1"/>
        <v>2692.3202254180947</v>
      </c>
      <c r="C18" s="38">
        <f t="shared" si="3"/>
        <v>869.29701579699758</v>
      </c>
      <c r="D18" s="38">
        <f t="shared" si="2"/>
        <v>1823.0232096210971</v>
      </c>
      <c r="E18" s="38"/>
      <c r="F18" s="38">
        <f>B2*((1+(I3/12))^(I2*12-A18)-1)/(((1+(I3/12))^(I2*12-A18))*((1+(I3/12))-1))</f>
        <v>552960.53881847765</v>
      </c>
      <c r="G18" s="41"/>
      <c r="H18" s="41"/>
      <c r="I18" s="41"/>
      <c r="J18" s="41"/>
    </row>
    <row r="19" spans="1:10" x14ac:dyDescent="0.25">
      <c r="A19" s="41">
        <f t="shared" si="0"/>
        <v>18</v>
      </c>
      <c r="B19" s="38">
        <f t="shared" si="1"/>
        <v>2692.3202254180947</v>
      </c>
      <c r="C19" s="38">
        <f t="shared" si="3"/>
        <v>872.15845180721954</v>
      </c>
      <c r="D19" s="38">
        <f t="shared" si="2"/>
        <v>1820.1617736108751</v>
      </c>
      <c r="E19" s="38"/>
      <c r="F19" s="38">
        <f>B2*((1+(I3/12))^(I2*12-A19)-1)/(((1+(I3/12))^(I2*12-A19))*((1+(I3/12))-1))</f>
        <v>552088.38036667043</v>
      </c>
      <c r="G19" s="41"/>
      <c r="H19" s="41"/>
      <c r="I19" s="41"/>
      <c r="J19" s="41"/>
    </row>
    <row r="20" spans="1:10" x14ac:dyDescent="0.25">
      <c r="A20" s="41">
        <f t="shared" si="0"/>
        <v>19</v>
      </c>
      <c r="B20" s="38">
        <f t="shared" si="1"/>
        <v>2692.3202254180947</v>
      </c>
      <c r="C20" s="38">
        <f t="shared" si="3"/>
        <v>875.02930671116337</v>
      </c>
      <c r="D20" s="38">
        <f t="shared" si="2"/>
        <v>1817.2909187069313</v>
      </c>
      <c r="E20" s="38"/>
      <c r="F20" s="38">
        <f>B2*((1+(I3/12))^(I2*12-A20)-1)/(((1+(I3/12))^(I2*12-A20))*((1+(I3/12))-1))</f>
        <v>551213.35105995927</v>
      </c>
      <c r="G20" s="41"/>
      <c r="H20" s="41"/>
      <c r="I20" s="41"/>
      <c r="J20" s="41"/>
    </row>
    <row r="21" spans="1:10" x14ac:dyDescent="0.25">
      <c r="A21" s="41">
        <f t="shared" si="0"/>
        <v>20</v>
      </c>
      <c r="B21" s="38">
        <f t="shared" si="1"/>
        <v>2692.3202254180947</v>
      </c>
      <c r="C21" s="38">
        <f t="shared" si="3"/>
        <v>877.90961151244119</v>
      </c>
      <c r="D21" s="38">
        <f t="shared" si="2"/>
        <v>1814.4106139056535</v>
      </c>
      <c r="E21" s="38"/>
      <c r="F21" s="38">
        <f>B2*((1+(I3/12))^(I2*12-A21)-1)/(((1+(I3/12))^(I2*12-A21))*((1+(I3/12))-1))</f>
        <v>550335.44144844683</v>
      </c>
      <c r="G21" s="41"/>
      <c r="H21" s="41"/>
      <c r="I21" s="41"/>
      <c r="J21" s="41"/>
    </row>
    <row r="22" spans="1:10" x14ac:dyDescent="0.25">
      <c r="A22" s="41">
        <f t="shared" si="0"/>
        <v>21</v>
      </c>
      <c r="B22" s="38">
        <f t="shared" si="1"/>
        <v>2692.3202254180947</v>
      </c>
      <c r="C22" s="38">
        <f t="shared" si="3"/>
        <v>880.79939731699415</v>
      </c>
      <c r="D22" s="38">
        <f t="shared" si="2"/>
        <v>1811.5208281011005</v>
      </c>
      <c r="E22" s="38"/>
      <c r="F22" s="38">
        <f>B2*((1+(I3/12))^(I2*12-A22)-1)/(((1+(I3/12))^(I2*12-A22))*((1+(I3/12))-1))</f>
        <v>549454.64205112983</v>
      </c>
      <c r="G22" s="41"/>
      <c r="H22" s="41"/>
      <c r="I22" s="41"/>
      <c r="J22" s="41"/>
    </row>
    <row r="23" spans="1:10" x14ac:dyDescent="0.25">
      <c r="A23" s="41">
        <f t="shared" si="0"/>
        <v>22</v>
      </c>
      <c r="B23" s="38">
        <f t="shared" si="1"/>
        <v>2692.3202254180947</v>
      </c>
      <c r="C23" s="38">
        <f t="shared" si="3"/>
        <v>883.69869533309247</v>
      </c>
      <c r="D23" s="38">
        <f t="shared" si="2"/>
        <v>1808.6215300850022</v>
      </c>
      <c r="E23" s="38"/>
      <c r="F23" s="38">
        <f>B2*((1+(I3/12))^(I2*12-A23)-1)/(((1+(I3/12))^(I2*12-A23))*((1+(I3/12))-1))</f>
        <v>548570.94335579674</v>
      </c>
      <c r="G23" s="41"/>
      <c r="H23" s="41"/>
      <c r="I23" s="41"/>
      <c r="J23" s="41"/>
    </row>
    <row r="24" spans="1:10" x14ac:dyDescent="0.25">
      <c r="A24" s="41">
        <f t="shared" si="0"/>
        <v>23</v>
      </c>
      <c r="B24" s="38">
        <f t="shared" si="1"/>
        <v>2692.3202254180947</v>
      </c>
      <c r="C24" s="38">
        <f t="shared" si="3"/>
        <v>886.60753687191755</v>
      </c>
      <c r="D24" s="38">
        <f t="shared" si="2"/>
        <v>1805.7126885461771</v>
      </c>
      <c r="E24" s="38"/>
      <c r="F24" s="38">
        <f>B2*((1+(I3/12))^(I2*12-A24)-1)/(((1+(I3/12))^(I2*12-A24))*((1+(I3/12))-1))</f>
        <v>547684.33581892482</v>
      </c>
      <c r="G24" s="41"/>
      <c r="H24" s="41"/>
      <c r="I24" s="41"/>
      <c r="J24" s="41"/>
    </row>
    <row r="25" spans="1:10" x14ac:dyDescent="0.25">
      <c r="A25" s="41">
        <f t="shared" si="0"/>
        <v>24</v>
      </c>
      <c r="B25" s="38">
        <f t="shared" si="1"/>
        <v>2692.3202254180947</v>
      </c>
      <c r="C25" s="38">
        <f t="shared" si="3"/>
        <v>889.52595334744547</v>
      </c>
      <c r="D25" s="38">
        <f t="shared" si="2"/>
        <v>1802.7942720706492</v>
      </c>
      <c r="E25" s="38"/>
      <c r="F25" s="38">
        <f>B2*((1+(I3/12))^(I2*12-A25)-1)/(((1+(I3/12))^(I2*12-A25))*((1+(I3/12))-1))</f>
        <v>546794.80986557738</v>
      </c>
      <c r="G25" s="41"/>
      <c r="H25" s="41"/>
      <c r="I25" s="41"/>
      <c r="J25" s="41"/>
    </row>
    <row r="26" spans="1:10" x14ac:dyDescent="0.25">
      <c r="A26" s="41">
        <f t="shared" si="0"/>
        <v>25</v>
      </c>
      <c r="B26" s="38">
        <f t="shared" si="1"/>
        <v>2692.3202254180947</v>
      </c>
      <c r="C26" s="38">
        <f t="shared" si="3"/>
        <v>892.45397627714556</v>
      </c>
      <c r="D26" s="38">
        <f t="shared" si="2"/>
        <v>1799.8662491409491</v>
      </c>
      <c r="E26" s="38"/>
      <c r="F26" s="38">
        <f>B2*((1+(I3/12))^(I2*12-A26)-1)/(((1+(I3/12))^(I2*12-A26))*((1+(I3/12))-1))</f>
        <v>545902.35588930023</v>
      </c>
      <c r="G26" s="41"/>
      <c r="H26" s="41"/>
      <c r="I26" s="41"/>
      <c r="J26" s="41"/>
    </row>
    <row r="27" spans="1:10" x14ac:dyDescent="0.25">
      <c r="A27" s="41">
        <f t="shared" si="0"/>
        <v>26</v>
      </c>
      <c r="B27" s="38">
        <f t="shared" si="1"/>
        <v>2692.3202254180947</v>
      </c>
      <c r="C27" s="38">
        <f t="shared" si="3"/>
        <v>895.39163728267886</v>
      </c>
      <c r="D27" s="38">
        <f t="shared" si="2"/>
        <v>1796.9285881354158</v>
      </c>
      <c r="E27" s="38"/>
      <c r="F27" s="38">
        <f>B2*((1+(I3/12))^(I2*12-A27)-1)/(((1+(I3/12))^(I2*12-A27))*((1+(I3/12))-1))</f>
        <v>545006.96425201755</v>
      </c>
      <c r="G27" s="41"/>
      <c r="H27" s="41"/>
      <c r="I27" s="41"/>
      <c r="J27" s="41"/>
    </row>
    <row r="28" spans="1:10" x14ac:dyDescent="0.25">
      <c r="A28" s="41">
        <f t="shared" si="0"/>
        <v>27</v>
      </c>
      <c r="B28" s="38">
        <f t="shared" si="1"/>
        <v>2692.3202254180947</v>
      </c>
      <c r="C28" s="38">
        <f t="shared" si="3"/>
        <v>898.33896808838472</v>
      </c>
      <c r="D28" s="38">
        <f t="shared" si="2"/>
        <v>1793.9812573297099</v>
      </c>
      <c r="E28" s="38"/>
      <c r="F28" s="38">
        <f>B2*((1+(I3/12))^(I2*12-A28)-1)/(((1+(I3/12))^(I2*12-A28))*((1+(I3/12))-1))</f>
        <v>544108.62528392917</v>
      </c>
      <c r="G28" s="41"/>
      <c r="H28" s="41"/>
      <c r="I28" s="41"/>
      <c r="J28" s="41"/>
    </row>
    <row r="29" spans="1:10" x14ac:dyDescent="0.25">
      <c r="A29" s="41">
        <f t="shared" si="0"/>
        <v>28</v>
      </c>
      <c r="B29" s="38">
        <f t="shared" si="1"/>
        <v>2692.3202254180947</v>
      </c>
      <c r="C29" s="38">
        <f t="shared" si="3"/>
        <v>901.29600052512251</v>
      </c>
      <c r="D29" s="38">
        <f t="shared" si="2"/>
        <v>1791.0242248929721</v>
      </c>
      <c r="E29" s="38"/>
      <c r="F29" s="38">
        <f>B2*((1+(I3/12))^(I2*12-A29)-1)/(((1+(I3/12))^(I2*12-A29))*((1+(I3/12))-1))</f>
        <v>543207.32928340405</v>
      </c>
      <c r="G29" s="41"/>
      <c r="H29" s="41"/>
      <c r="I29" s="41"/>
      <c r="J29" s="41"/>
    </row>
    <row r="30" spans="1:10" x14ac:dyDescent="0.25">
      <c r="A30" s="41">
        <f t="shared" si="0"/>
        <v>29</v>
      </c>
      <c r="B30" s="38">
        <f t="shared" si="1"/>
        <v>2692.3202254180947</v>
      </c>
      <c r="C30" s="38">
        <f t="shared" si="3"/>
        <v>904.26276652701199</v>
      </c>
      <c r="D30" s="38">
        <f t="shared" si="2"/>
        <v>1788.0574588910827</v>
      </c>
      <c r="E30" s="38"/>
      <c r="F30" s="38">
        <f>B2*((1+(I3/12))^(I2*12-A30)-1)/(((1+(I3/12))^(I2*12-A30))*((1+(I3/12))-1))</f>
        <v>542303.06651687704</v>
      </c>
      <c r="G30" s="41"/>
      <c r="H30" s="41"/>
      <c r="I30" s="41"/>
      <c r="J30" s="41"/>
    </row>
    <row r="31" spans="1:10" x14ac:dyDescent="0.25">
      <c r="A31" s="41">
        <f t="shared" si="0"/>
        <v>30</v>
      </c>
      <c r="B31" s="38">
        <f t="shared" si="1"/>
        <v>2692.3202254180947</v>
      </c>
      <c r="C31" s="38">
        <f t="shared" si="3"/>
        <v>907.23929813329596</v>
      </c>
      <c r="D31" s="38">
        <f t="shared" si="2"/>
        <v>1785.0809272847987</v>
      </c>
      <c r="E31" s="38"/>
      <c r="F31" s="38">
        <f>B2*((1+(I3/12))^(I2*12-A31)-1)/(((1+(I3/12))^(I2*12-A31))*((1+(I3/12))-1))</f>
        <v>541395.82721874374</v>
      </c>
      <c r="G31" s="41"/>
      <c r="H31" s="41"/>
      <c r="I31" s="41"/>
      <c r="J31" s="41"/>
    </row>
    <row r="32" spans="1:10" x14ac:dyDescent="0.25">
      <c r="A32" s="41">
        <f t="shared" si="0"/>
        <v>31</v>
      </c>
      <c r="B32" s="38">
        <f t="shared" si="1"/>
        <v>2692.3202254180947</v>
      </c>
      <c r="C32" s="38">
        <f t="shared" si="3"/>
        <v>910.22562748973724</v>
      </c>
      <c r="D32" s="38">
        <f t="shared" si="2"/>
        <v>1782.0945979283574</v>
      </c>
      <c r="E32" s="38"/>
      <c r="F32" s="38">
        <f>B2*((1+(I3/12))^(I2*12-A32)-1)/(((1+(I3/12))^(I2*12-A32))*((1+(I3/12))-1))</f>
        <v>540485.601591254</v>
      </c>
      <c r="G32" s="41"/>
      <c r="H32" s="41"/>
      <c r="I32" s="41"/>
      <c r="J32" s="41"/>
    </row>
    <row r="33" spans="1:10" x14ac:dyDescent="0.25">
      <c r="A33" s="41">
        <f t="shared" si="0"/>
        <v>32</v>
      </c>
      <c r="B33" s="38">
        <f t="shared" si="1"/>
        <v>2692.3202254180947</v>
      </c>
      <c r="C33" s="38">
        <f t="shared" si="3"/>
        <v>913.22178684698883</v>
      </c>
      <c r="D33" s="38">
        <f t="shared" si="2"/>
        <v>1779.0984385711058</v>
      </c>
      <c r="E33" s="38"/>
      <c r="F33" s="38">
        <f>B2*((1+(I3/12))^(I2*12-A33)-1)/(((1+(I3/12))^(I2*12-A33))*((1+(I3/12))-1))</f>
        <v>539572.37980440701</v>
      </c>
      <c r="G33" s="41"/>
      <c r="H33" s="41"/>
      <c r="I33" s="41"/>
      <c r="J33" s="41"/>
    </row>
    <row r="34" spans="1:10" x14ac:dyDescent="0.25">
      <c r="A34" s="41">
        <f t="shared" si="0"/>
        <v>33</v>
      </c>
      <c r="B34" s="38">
        <f t="shared" si="1"/>
        <v>2692.3202254180947</v>
      </c>
      <c r="C34" s="38">
        <f t="shared" si="3"/>
        <v>916.22780856187455</v>
      </c>
      <c r="D34" s="38">
        <f t="shared" si="2"/>
        <v>1776.0924168562201</v>
      </c>
      <c r="E34" s="38"/>
      <c r="F34" s="38">
        <f>B2*((1+(I3/12))^(I2*12-A34)-1)/(((1+(I3/12))^(I2*12-A34))*((1+(I3/12))-1))</f>
        <v>538656.15199584514</v>
      </c>
      <c r="G34" s="41"/>
      <c r="H34" s="41"/>
      <c r="I34" s="41"/>
      <c r="J34" s="41"/>
    </row>
    <row r="35" spans="1:10" x14ac:dyDescent="0.25">
      <c r="A35" s="41">
        <f t="shared" si="0"/>
        <v>34</v>
      </c>
      <c r="B35" s="38">
        <f t="shared" si="1"/>
        <v>2692.3202254180947</v>
      </c>
      <c r="C35" s="38">
        <f t="shared" si="3"/>
        <v>919.2437250984367</v>
      </c>
      <c r="D35" s="38">
        <f t="shared" si="2"/>
        <v>1773.076500319658</v>
      </c>
      <c r="E35" s="38"/>
      <c r="F35" s="38">
        <f>B2*((1+(I3/12))^(I2*12-A35)-1)/(((1+(I3/12))^(I2*12-A35))*((1+(I3/12))-1))</f>
        <v>537736.9082707467</v>
      </c>
      <c r="G35" s="41"/>
      <c r="H35" s="41"/>
      <c r="I35" s="41"/>
      <c r="J35" s="41"/>
    </row>
    <row r="36" spans="1:10" x14ac:dyDescent="0.25">
      <c r="A36" s="41">
        <f t="shared" si="0"/>
        <v>35</v>
      </c>
      <c r="B36" s="38">
        <f t="shared" si="1"/>
        <v>2692.3202254180947</v>
      </c>
      <c r="C36" s="38">
        <f t="shared" si="3"/>
        <v>922.26956902677193</v>
      </c>
      <c r="D36" s="38">
        <f t="shared" si="2"/>
        <v>1770.0506563913227</v>
      </c>
      <c r="E36" s="38"/>
      <c r="F36" s="38">
        <f>B2*((1+(I3/12))^(I2*12-A36)-1)/(((1+(I3/12))^(I2*12-A36))*((1+(I3/12))-1))</f>
        <v>536814.63870171993</v>
      </c>
      <c r="G36" s="41"/>
      <c r="H36" s="41"/>
      <c r="I36" s="41"/>
      <c r="J36" s="41"/>
    </row>
    <row r="37" spans="1:10" x14ac:dyDescent="0.25">
      <c r="A37" s="41">
        <f t="shared" si="0"/>
        <v>36</v>
      </c>
      <c r="B37" s="38">
        <f t="shared" si="1"/>
        <v>2692.3202254180947</v>
      </c>
      <c r="C37" s="38">
        <f t="shared" si="3"/>
        <v>925.30537302501034</v>
      </c>
      <c r="D37" s="38">
        <f t="shared" si="2"/>
        <v>1767.0148523930843</v>
      </c>
      <c r="E37" s="38"/>
      <c r="F37" s="38">
        <f>B2*((1+(I3/12))^(I2*12-A37)-1)/(((1+(I3/12))^(I2*12-A37))*((1+(I3/12))-1))</f>
        <v>535889.33332869492</v>
      </c>
      <c r="G37" s="41"/>
      <c r="H37" s="41"/>
      <c r="I37" s="41"/>
      <c r="J37" s="41"/>
    </row>
    <row r="38" spans="1:10" x14ac:dyDescent="0.25">
      <c r="A38" s="41">
        <f t="shared" si="0"/>
        <v>37</v>
      </c>
      <c r="B38" s="38">
        <f t="shared" si="1"/>
        <v>2692.3202254180947</v>
      </c>
      <c r="C38" s="38">
        <f t="shared" si="3"/>
        <v>928.35116987803485</v>
      </c>
      <c r="D38" s="38">
        <f t="shared" si="2"/>
        <v>1763.9690555400598</v>
      </c>
      <c r="E38" s="38"/>
      <c r="F38" s="38">
        <f>B2*((1+(I3/12))^(I2*12-A38)-1)/(((1+(I3/12))^(I2*12-A38))*((1+(I3/12))-1))</f>
        <v>534960.98215881689</v>
      </c>
      <c r="G38" s="41"/>
      <c r="H38" s="41"/>
      <c r="I38" s="41"/>
      <c r="J38" s="41"/>
    </row>
    <row r="39" spans="1:10" x14ac:dyDescent="0.25">
      <c r="A39" s="41">
        <f t="shared" si="0"/>
        <v>38</v>
      </c>
      <c r="B39" s="38">
        <f t="shared" si="1"/>
        <v>2692.3202254180947</v>
      </c>
      <c r="C39" s="38">
        <f t="shared" si="3"/>
        <v>931.40699247841258</v>
      </c>
      <c r="D39" s="38">
        <f t="shared" si="2"/>
        <v>1760.9132329396821</v>
      </c>
      <c r="E39" s="38"/>
      <c r="F39" s="38">
        <f>B2*((1+(I3/12))^(I2*12-A39)-1)/(((1+(I3/12))^(I2*12-A39))*((1+(I3/12))-1))</f>
        <v>534029.57516633847</v>
      </c>
      <c r="G39" s="41"/>
      <c r="H39" s="41"/>
      <c r="I39" s="41"/>
      <c r="J39" s="41"/>
    </row>
    <row r="40" spans="1:10" x14ac:dyDescent="0.25">
      <c r="A40" s="41">
        <f t="shared" si="0"/>
        <v>39</v>
      </c>
      <c r="B40" s="38">
        <f t="shared" si="1"/>
        <v>2692.3202254180947</v>
      </c>
      <c r="C40" s="38">
        <f t="shared" si="3"/>
        <v>934.47287382907234</v>
      </c>
      <c r="D40" s="38">
        <f t="shared" si="2"/>
        <v>1757.8473515890223</v>
      </c>
      <c r="E40" s="38"/>
      <c r="F40" s="38">
        <f>B2*((1+(I3/12))^(I2*12-A40)-1)/(((1+(I3/12))^(I2*12-A40))*((1+(I3/12))-1))</f>
        <v>533095.1022925094</v>
      </c>
      <c r="G40" s="41"/>
      <c r="H40" s="41"/>
      <c r="I40" s="41"/>
      <c r="J40" s="41"/>
    </row>
    <row r="41" spans="1:10" x14ac:dyDescent="0.25">
      <c r="A41" s="41">
        <f t="shared" si="0"/>
        <v>40</v>
      </c>
      <c r="B41" s="38">
        <f t="shared" si="1"/>
        <v>2692.3202254180947</v>
      </c>
      <c r="C41" s="38">
        <f t="shared" si="3"/>
        <v>937.54884703853168</v>
      </c>
      <c r="D41" s="38">
        <f t="shared" si="2"/>
        <v>1754.771378379563</v>
      </c>
      <c r="E41" s="38"/>
      <c r="F41" s="38">
        <f>B2*((1+(I3/12))^(I2*12-A41)-1)/(((1+(I3/12))^(I2*12-A41))*((1+(I3/12))-1))</f>
        <v>532157.55344547087</v>
      </c>
      <c r="G41" s="41"/>
      <c r="H41" s="41"/>
      <c r="I41" s="41"/>
      <c r="J41" s="41"/>
    </row>
    <row r="42" spans="1:10" x14ac:dyDescent="0.25">
      <c r="A42" s="41">
        <f t="shared" si="0"/>
        <v>41</v>
      </c>
      <c r="B42" s="38">
        <f t="shared" si="1"/>
        <v>2692.3202254180947</v>
      </c>
      <c r="C42" s="38">
        <f t="shared" si="3"/>
        <v>940.63494532671757</v>
      </c>
      <c r="D42" s="38">
        <f t="shared" si="2"/>
        <v>1751.6852800913771</v>
      </c>
      <c r="E42" s="38"/>
      <c r="F42" s="38">
        <f>B2*((1+(I3/12))^(I2*12-A42)-1)/(((1+(I3/12))^(I2*12-A42))*((1+(I3/12))-1))</f>
        <v>531216.91850014415</v>
      </c>
      <c r="G42" s="41"/>
      <c r="H42" s="41"/>
      <c r="I42" s="41"/>
      <c r="J42" s="41"/>
    </row>
    <row r="43" spans="1:10" x14ac:dyDescent="0.25">
      <c r="A43" s="41">
        <f t="shared" si="0"/>
        <v>42</v>
      </c>
      <c r="B43" s="38">
        <f t="shared" si="1"/>
        <v>2692.3202254180947</v>
      </c>
      <c r="C43" s="38">
        <f t="shared" si="3"/>
        <v>943.73120202193968</v>
      </c>
      <c r="D43" s="38">
        <f t="shared" si="2"/>
        <v>1748.589023396155</v>
      </c>
      <c r="E43" s="38"/>
      <c r="F43" s="38">
        <f>B2*((1+(I3/12))^(I2*12-A43)-1)/(((1+(I3/12))^(I2*12-A43))*((1+(I3/12))-1))</f>
        <v>530273.18729812221</v>
      </c>
      <c r="G43" s="41"/>
      <c r="H43" s="41"/>
      <c r="I43" s="41"/>
      <c r="J43" s="41"/>
    </row>
    <row r="44" spans="1:10" x14ac:dyDescent="0.25">
      <c r="A44" s="41">
        <f t="shared" si="0"/>
        <v>43</v>
      </c>
      <c r="B44" s="38">
        <f t="shared" si="1"/>
        <v>2692.3202254180947</v>
      </c>
      <c r="C44" s="38">
        <f t="shared" si="3"/>
        <v>946.83765056158882</v>
      </c>
      <c r="D44" s="38">
        <f t="shared" si="2"/>
        <v>1745.4825748565058</v>
      </c>
      <c r="E44" s="38"/>
      <c r="F44" s="38">
        <f>B2*((1+(I3/12))^(I2*12-A44)-1)/(((1+(I3/12))^(I2*12-A44))*((1+(I3/12))-1))</f>
        <v>529326.34964756062</v>
      </c>
      <c r="G44" s="41"/>
      <c r="H44" s="41"/>
      <c r="I44" s="41"/>
      <c r="J44" s="41"/>
    </row>
    <row r="45" spans="1:10" x14ac:dyDescent="0.25">
      <c r="A45" s="41">
        <f t="shared" si="0"/>
        <v>44</v>
      </c>
      <c r="B45" s="38">
        <f t="shared" si="1"/>
        <v>2692.3202254180947</v>
      </c>
      <c r="C45" s="38">
        <f t="shared" si="3"/>
        <v>949.9543244948145</v>
      </c>
      <c r="D45" s="38">
        <f t="shared" si="2"/>
        <v>1742.3659009232802</v>
      </c>
      <c r="E45" s="38"/>
      <c r="F45" s="38">
        <f>B2*((1+(I3/12))^(I2*12-A45)-1)/(((1+(I3/12))^(I2*12-A45))*((1+(I3/12))-1))</f>
        <v>528376.39532306581</v>
      </c>
      <c r="G45" s="41"/>
      <c r="H45" s="41"/>
      <c r="I45" s="41"/>
      <c r="J45" s="41"/>
    </row>
    <row r="46" spans="1:10" x14ac:dyDescent="0.25">
      <c r="A46" s="41">
        <f t="shared" si="0"/>
        <v>45</v>
      </c>
      <c r="B46" s="38">
        <f t="shared" si="1"/>
        <v>2692.3202254180947</v>
      </c>
      <c r="C46" s="38">
        <f t="shared" si="3"/>
        <v>953.08125747984741</v>
      </c>
      <c r="D46" s="38">
        <f t="shared" si="2"/>
        <v>1739.2389679382472</v>
      </c>
      <c r="E46" s="38"/>
      <c r="F46" s="38">
        <f>B2*((1+(I3/12))^(I2*12-A46)-1)/(((1+(I3/12))^(I2*12-A46))*((1+(I3/12))-1))</f>
        <v>527423.31406558596</v>
      </c>
      <c r="G46" s="41"/>
      <c r="H46" s="41"/>
      <c r="I46" s="41"/>
      <c r="J46" s="41"/>
    </row>
    <row r="47" spans="1:10" x14ac:dyDescent="0.25">
      <c r="A47" s="41">
        <f t="shared" si="0"/>
        <v>46</v>
      </c>
      <c r="B47" s="38">
        <f t="shared" si="1"/>
        <v>2692.3202254180947</v>
      </c>
      <c r="C47" s="38">
        <f t="shared" si="3"/>
        <v>956.21848328539636</v>
      </c>
      <c r="D47" s="38">
        <f t="shared" si="2"/>
        <v>1736.1017421326983</v>
      </c>
      <c r="E47" s="38"/>
      <c r="F47" s="38">
        <f>B2*((1+(I3/12))^(I2*12-A47)-1)/(((1+(I3/12))^(I2*12-A47))*((1+(I3/12))-1))</f>
        <v>526467.09558230056</v>
      </c>
      <c r="G47" s="41"/>
      <c r="H47" s="41"/>
      <c r="I47" s="41"/>
      <c r="J47" s="41"/>
    </row>
    <row r="48" spans="1:10" x14ac:dyDescent="0.25">
      <c r="A48" s="41">
        <f t="shared" si="0"/>
        <v>47</v>
      </c>
      <c r="B48" s="38">
        <f t="shared" si="1"/>
        <v>2692.3202254180947</v>
      </c>
      <c r="C48" s="38">
        <f t="shared" si="3"/>
        <v>959.36603579309303</v>
      </c>
      <c r="D48" s="38">
        <f t="shared" si="2"/>
        <v>1732.9541896250016</v>
      </c>
      <c r="E48" s="38"/>
      <c r="F48" s="38">
        <f>B2*((1+(I3/12))^(I2*12-A48)-1)/(((1+(I3/12))^(I2*12-A48))*((1+(I3/12))-1))</f>
        <v>525507.72954650747</v>
      </c>
      <c r="G48" s="41"/>
      <c r="H48" s="41"/>
      <c r="I48" s="41"/>
      <c r="J48" s="41"/>
    </row>
    <row r="49" spans="1:10" x14ac:dyDescent="0.25">
      <c r="A49" s="41">
        <f t="shared" si="0"/>
        <v>48</v>
      </c>
      <c r="B49" s="38">
        <f t="shared" si="1"/>
        <v>2692.3202254180947</v>
      </c>
      <c r="C49" s="38">
        <f t="shared" si="3"/>
        <v>962.52394899411593</v>
      </c>
      <c r="D49" s="38">
        <f t="shared" si="2"/>
        <v>1729.7962764239787</v>
      </c>
      <c r="E49" s="38"/>
      <c r="F49" s="38">
        <f>B2*((1+(I3/12))^(I2*12-A49)-1)/(((1+(I3/12))^(I2*12-A49))*((1+(I3/12))-1))</f>
        <v>524545.20559751336</v>
      </c>
      <c r="G49" s="38">
        <f>SUM(D2:D49)</f>
        <v>86419.576417581891</v>
      </c>
      <c r="H49" s="41"/>
      <c r="I49" s="41"/>
      <c r="J49" s="41"/>
    </row>
    <row r="50" spans="1:10" x14ac:dyDescent="0.25">
      <c r="A50" s="41">
        <f t="shared" si="0"/>
        <v>49</v>
      </c>
      <c r="B50" s="38">
        <f t="shared" si="1"/>
        <v>2692.3202254180947</v>
      </c>
      <c r="C50" s="38">
        <f t="shared" si="3"/>
        <v>965.69225699303206</v>
      </c>
      <c r="D50" s="38">
        <f t="shared" si="2"/>
        <v>1726.6279684250626</v>
      </c>
      <c r="E50" s="38"/>
      <c r="F50" s="38">
        <f>B2*((1+(I3/12))^(I2*12-A50)-1)/(((1+(I3/12))^(I2*12-A50))*((1+(I3/12))-1))</f>
        <v>523579.51334052032</v>
      </c>
      <c r="G50" s="38"/>
      <c r="H50" s="41"/>
      <c r="I50" s="41"/>
      <c r="J50" s="41"/>
    </row>
    <row r="51" spans="1:10" x14ac:dyDescent="0.25">
      <c r="A51" s="41">
        <f t="shared" si="0"/>
        <v>50</v>
      </c>
      <c r="B51" s="38">
        <f t="shared" si="1"/>
        <v>2692.3202254180947</v>
      </c>
      <c r="C51" s="38">
        <f t="shared" si="3"/>
        <v>968.87099400546867</v>
      </c>
      <c r="D51" s="38">
        <f t="shared" si="2"/>
        <v>1723.449231412626</v>
      </c>
      <c r="E51" s="41"/>
      <c r="F51" s="38">
        <f>B2*((1+(I3/12))^(I2*12-A51)-1)/(((1+(I3/12))^(I2*12-A51))*((1+(I3/12))-1))</f>
        <v>522610.64234651485</v>
      </c>
      <c r="G51" s="38"/>
      <c r="H51" s="41"/>
      <c r="I51" s="41"/>
      <c r="J51" s="41"/>
    </row>
    <row r="52" spans="1:10" x14ac:dyDescent="0.25">
      <c r="A52" s="41">
        <f t="shared" si="0"/>
        <v>51</v>
      </c>
      <c r="B52" s="38">
        <f t="shared" si="1"/>
        <v>2692.3202254180947</v>
      </c>
      <c r="C52" s="38">
        <f t="shared" si="3"/>
        <v>972.06019436084898</v>
      </c>
      <c r="D52" s="38">
        <f t="shared" si="2"/>
        <v>1720.2600310572457</v>
      </c>
      <c r="E52" s="41"/>
      <c r="F52" s="38">
        <f>B2*((1+(I3/12))^(I2*12-A52)-1)/(((1+(I3/12))^(I2*12-A52))*((1+(I3/12))-1))</f>
        <v>521638.58215215401</v>
      </c>
      <c r="G52" s="38"/>
      <c r="H52" s="41"/>
      <c r="I52" s="41"/>
      <c r="J52" s="41"/>
    </row>
    <row r="53" spans="1:10" x14ac:dyDescent="0.25">
      <c r="A53" s="41">
        <f t="shared" si="0"/>
        <v>52</v>
      </c>
      <c r="B53" s="38">
        <f t="shared" si="1"/>
        <v>2692.3202254180947</v>
      </c>
      <c r="C53" s="38">
        <f t="shared" si="3"/>
        <v>975.25989250064595</v>
      </c>
      <c r="D53" s="38">
        <f t="shared" si="2"/>
        <v>1717.0603329174487</v>
      </c>
      <c r="E53" s="41"/>
      <c r="F53" s="38">
        <f>B2*((1+(I3/12))^(I2*12-A53)-1)/(((1+(I3/12))^(I2*12-A53))*((1+(I3/12))-1))</f>
        <v>520663.32225965336</v>
      </c>
      <c r="G53" s="38"/>
      <c r="H53" s="41"/>
      <c r="I53" s="41"/>
      <c r="J53" s="41"/>
    </row>
    <row r="54" spans="1:10" x14ac:dyDescent="0.25">
      <c r="A54" s="41">
        <f t="shared" si="0"/>
        <v>53</v>
      </c>
      <c r="B54" s="38">
        <f t="shared" si="1"/>
        <v>2692.3202254180947</v>
      </c>
      <c r="C54" s="38">
        <f t="shared" si="3"/>
        <v>978.47012298012851</v>
      </c>
      <c r="D54" s="38">
        <f t="shared" si="2"/>
        <v>1713.8501024379661</v>
      </c>
      <c r="E54" s="41"/>
      <c r="F54" s="38">
        <f>B2*((1+(I3/12))^(I2*12-A54)-1)/(((1+(I3/12))^(I2*12-A54))*((1+(I3/12))-1))</f>
        <v>519684.85213667323</v>
      </c>
      <c r="G54" s="38"/>
      <c r="H54" s="41"/>
      <c r="I54" s="41"/>
      <c r="J54" s="41"/>
    </row>
    <row r="55" spans="1:10" x14ac:dyDescent="0.25">
      <c r="A55" s="41">
        <f t="shared" si="0"/>
        <v>54</v>
      </c>
      <c r="B55" s="38">
        <f t="shared" si="1"/>
        <v>2692.3202254180947</v>
      </c>
      <c r="C55" s="38">
        <f t="shared" si="3"/>
        <v>981.69092046812875</v>
      </c>
      <c r="D55" s="38">
        <f t="shared" si="2"/>
        <v>1710.6293049499659</v>
      </c>
      <c r="E55" s="41"/>
      <c r="F55" s="38">
        <f>B2*((1+(I3/12))^(I2*12-A55)-1)/(((1+(I3/12))^(I2*12-A55))*((1+(I3/12))-1))</f>
        <v>518703.1612162051</v>
      </c>
      <c r="G55" s="38"/>
      <c r="H55" s="41"/>
      <c r="I55" s="41"/>
      <c r="J55" s="41"/>
    </row>
    <row r="56" spans="1:10" x14ac:dyDescent="0.25">
      <c r="A56" s="41">
        <f t="shared" si="0"/>
        <v>55</v>
      </c>
      <c r="B56" s="38">
        <f t="shared" si="1"/>
        <v>2692.3202254180947</v>
      </c>
      <c r="C56" s="38">
        <f t="shared" si="3"/>
        <v>984.92231974808965</v>
      </c>
      <c r="D56" s="38">
        <f t="shared" si="2"/>
        <v>1707.397905670005</v>
      </c>
      <c r="E56" s="41"/>
      <c r="F56" s="38">
        <f>B2*((1+(I3/12))^(I2*12-A56)-1)/(((1+(I3/12))^(I2*12-A56))*((1+(I3/12))-1))</f>
        <v>517718.23889645701</v>
      </c>
      <c r="G56" s="38"/>
      <c r="H56" s="41"/>
      <c r="I56" s="41"/>
      <c r="J56" s="41"/>
    </row>
    <row r="57" spans="1:10" x14ac:dyDescent="0.25">
      <c r="A57" s="41">
        <f t="shared" si="0"/>
        <v>56</v>
      </c>
      <c r="B57" s="38">
        <f t="shared" si="1"/>
        <v>2692.3202254180947</v>
      </c>
      <c r="C57" s="38">
        <f t="shared" si="3"/>
        <v>988.16435571730835</v>
      </c>
      <c r="D57" s="38">
        <f t="shared" si="2"/>
        <v>1704.1558697007863</v>
      </c>
      <c r="E57" s="41"/>
      <c r="F57" s="38">
        <f>B2*((1+(I3/12))^(I2*12-A57)-1)/(((1+(I3/12))^(I2*12-A57))*((1+(I3/12))-1))</f>
        <v>516730.0745407397</v>
      </c>
      <c r="G57" s="38"/>
      <c r="H57" s="41"/>
      <c r="I57" s="41"/>
      <c r="J57" s="41"/>
    </row>
    <row r="58" spans="1:10" x14ac:dyDescent="0.25">
      <c r="A58" s="41">
        <f t="shared" si="0"/>
        <v>57</v>
      </c>
      <c r="B58" s="38">
        <f t="shared" si="1"/>
        <v>2692.3202254180947</v>
      </c>
      <c r="C58" s="38">
        <f t="shared" si="3"/>
        <v>991.41706338810036</v>
      </c>
      <c r="D58" s="38">
        <f t="shared" si="2"/>
        <v>1700.9031620299943</v>
      </c>
      <c r="E58" s="41"/>
      <c r="F58" s="38">
        <f>B2*((1+(I3/12))^(I2*12-A58)-1)/(((1+(I3/12))^(I2*12-A58))*((1+(I3/12))-1))</f>
        <v>515738.6574773516</v>
      </c>
      <c r="G58" s="38"/>
      <c r="H58" s="41"/>
      <c r="I58" s="41"/>
      <c r="J58" s="41"/>
    </row>
    <row r="59" spans="1:10" x14ac:dyDescent="0.25">
      <c r="A59" s="41">
        <f t="shared" si="0"/>
        <v>58</v>
      </c>
      <c r="B59" s="38">
        <f t="shared" si="1"/>
        <v>2692.3202254180947</v>
      </c>
      <c r="C59" s="38">
        <f t="shared" si="3"/>
        <v>994.6804778886144</v>
      </c>
      <c r="D59" s="38">
        <f t="shared" si="2"/>
        <v>1697.6397475294802</v>
      </c>
      <c r="E59" s="41"/>
      <c r="F59" s="38">
        <f>B2*((1+(I3/12))^(I2*12-A59)-1)/(((1+(I3/12))^(I2*12-A59))*((1+(I3/12))-1))</f>
        <v>514743.97699946299</v>
      </c>
      <c r="G59" s="38"/>
      <c r="H59" s="41"/>
      <c r="I59" s="41"/>
      <c r="J59" s="41"/>
    </row>
    <row r="60" spans="1:10" x14ac:dyDescent="0.25">
      <c r="A60" s="41">
        <f t="shared" si="0"/>
        <v>59</v>
      </c>
      <c r="B60" s="38">
        <f t="shared" si="1"/>
        <v>2692.3202254180947</v>
      </c>
      <c r="C60" s="38">
        <f t="shared" si="3"/>
        <v>997.95463446143549</v>
      </c>
      <c r="D60" s="38">
        <f t="shared" si="2"/>
        <v>1694.3655909566592</v>
      </c>
      <c r="E60" s="41"/>
      <c r="F60" s="38">
        <f>B2*((1+(I3/12))^(I2*12-A60)-1)/(((1+(I3/12))^(I2*12-A60))*((1+(I3/12))-1))</f>
        <v>513746.02236500155</v>
      </c>
      <c r="G60" s="38"/>
      <c r="H60" s="41"/>
      <c r="I60" s="41"/>
      <c r="J60" s="41"/>
    </row>
    <row r="61" spans="1:10" x14ac:dyDescent="0.25">
      <c r="A61" s="41">
        <f t="shared" si="0"/>
        <v>60</v>
      </c>
      <c r="B61" s="38">
        <f t="shared" si="1"/>
        <v>2692.3202254180947</v>
      </c>
      <c r="C61" s="38">
        <f t="shared" si="3"/>
        <v>1001.2395684665535</v>
      </c>
      <c r="D61" s="38">
        <f t="shared" si="2"/>
        <v>1691.0806569515412</v>
      </c>
      <c r="E61" s="41"/>
      <c r="F61" s="38">
        <f>B2*((1+(I3/12))^(I2*12-A61)-1)/(((1+(I3/12))^(I2*12-A61))*((1+(I3/12))-1))</f>
        <v>512744.782796535</v>
      </c>
      <c r="G61" s="38">
        <f>SUM(D2:D61)</f>
        <v>106926.99632162067</v>
      </c>
      <c r="H61" s="41"/>
      <c r="I61" s="41"/>
      <c r="J61" s="41"/>
    </row>
    <row r="62" spans="1:10" x14ac:dyDescent="0.25">
      <c r="A62" s="41">
        <f t="shared" si="0"/>
        <v>61</v>
      </c>
      <c r="B62" s="38">
        <f t="shared" si="1"/>
        <v>2692.3202254180947</v>
      </c>
      <c r="C62" s="38">
        <f t="shared" si="3"/>
        <v>1004.5353153796168</v>
      </c>
      <c r="D62" s="38">
        <f t="shared" si="2"/>
        <v>1687.7849100384778</v>
      </c>
      <c r="E62" s="41"/>
      <c r="F62" s="38">
        <f>B2*((1+(I3/12))^(I2*12-A62)-1)/(((1+(I3/12))^(I2*12-A62))*((1+(I3/12))-1))</f>
        <v>511740.24748115538</v>
      </c>
      <c r="G62" s="38"/>
      <c r="H62" s="41"/>
      <c r="I62" s="41"/>
      <c r="J62" s="41"/>
    </row>
    <row r="63" spans="1:10" x14ac:dyDescent="0.25">
      <c r="A63" s="41">
        <f t="shared" si="0"/>
        <v>62</v>
      </c>
      <c r="B63" s="38">
        <f t="shared" si="1"/>
        <v>2692.3202254180947</v>
      </c>
      <c r="C63" s="38">
        <f t="shared" si="3"/>
        <v>1007.8419107926311</v>
      </c>
      <c r="D63" s="38">
        <f t="shared" si="2"/>
        <v>1684.4783146254636</v>
      </c>
      <c r="E63" s="41"/>
      <c r="F63" s="38">
        <f>B2*((1+(I3/12))^(I2*12-A63)-1)/(((1+(I3/12))^(I2*12-A63))*((1+(I3/12))-1))</f>
        <v>510732.40557036275</v>
      </c>
      <c r="G63" s="38"/>
      <c r="H63" s="41"/>
      <c r="I63" s="41"/>
      <c r="J63" s="41"/>
    </row>
    <row r="64" spans="1:10" x14ac:dyDescent="0.25">
      <c r="A64" s="41">
        <f t="shared" si="0"/>
        <v>63</v>
      </c>
      <c r="B64" s="38">
        <f t="shared" si="1"/>
        <v>2692.3202254180947</v>
      </c>
      <c r="C64" s="38">
        <f t="shared" si="3"/>
        <v>1011.1593904155307</v>
      </c>
      <c r="D64" s="38">
        <f t="shared" si="2"/>
        <v>1681.160835002564</v>
      </c>
      <c r="E64" s="41"/>
      <c r="F64" s="38">
        <f>B2*((1+(I3/12))^(I2*12-A64)-1)/(((1+(I3/12))^(I2*12-A64))*((1+(I3/12))-1))</f>
        <v>509721.24617994722</v>
      </c>
      <c r="G64" s="38"/>
      <c r="H64" s="41"/>
      <c r="I64" s="41"/>
      <c r="J64" s="41"/>
    </row>
    <row r="65" spans="1:10" x14ac:dyDescent="0.25">
      <c r="A65" s="41">
        <f t="shared" si="0"/>
        <v>64</v>
      </c>
      <c r="B65" s="38">
        <f t="shared" si="1"/>
        <v>2692.3202254180947</v>
      </c>
      <c r="C65" s="38">
        <f t="shared" si="3"/>
        <v>1014.4877900758875</v>
      </c>
      <c r="D65" s="38">
        <f t="shared" si="2"/>
        <v>1677.8324353422072</v>
      </c>
      <c r="E65" s="41"/>
      <c r="F65" s="38">
        <f>B2*((1+(I3/12))^(I2*12-A65)-1)/(((1+(I3/12))^(I2*12-A65))*((1+(I3/12))-1))</f>
        <v>508706.75838987133</v>
      </c>
      <c r="G65" s="38"/>
      <c r="H65" s="41"/>
      <c r="I65" s="41"/>
      <c r="J65" s="41"/>
    </row>
    <row r="66" spans="1:10" x14ac:dyDescent="0.25">
      <c r="A66" s="41">
        <f t="shared" si="0"/>
        <v>65</v>
      </c>
      <c r="B66" s="38">
        <f t="shared" si="1"/>
        <v>2692.3202254180947</v>
      </c>
      <c r="C66" s="38">
        <f t="shared" si="3"/>
        <v>1017.8271457180963</v>
      </c>
      <c r="D66" s="38">
        <f t="shared" si="2"/>
        <v>1674.4930796999984</v>
      </c>
      <c r="E66" s="41"/>
      <c r="F66" s="38">
        <f>B2*((1+(I3/12))^(I2*12-A66)-1)/(((1+(I3/12))^(I2*12-A66))*((1+(I3/12))-1))</f>
        <v>507688.93124415324</v>
      </c>
      <c r="G66" s="38"/>
      <c r="H66" s="41"/>
      <c r="I66" s="41"/>
      <c r="J66" s="41"/>
    </row>
    <row r="67" spans="1:10" x14ac:dyDescent="0.25">
      <c r="A67" s="41">
        <f t="shared" si="0"/>
        <v>66</v>
      </c>
      <c r="B67" s="38">
        <f t="shared" si="1"/>
        <v>2692.3202254180947</v>
      </c>
      <c r="C67" s="38">
        <f t="shared" si="3"/>
        <v>1021.1774934060522</v>
      </c>
      <c r="D67" s="38">
        <f t="shared" si="2"/>
        <v>1671.1427320120424</v>
      </c>
      <c r="E67" s="41"/>
      <c r="F67" s="38">
        <f>B2*((1+(I3/12))^(I2*12-A67)-1)/(((1+(I3/12))^(I2*12-A67))*((1+(I3/12))-1))</f>
        <v>506667.75375074719</v>
      </c>
      <c r="G67" s="38"/>
      <c r="H67" s="41"/>
      <c r="I67" s="41"/>
      <c r="J67" s="41"/>
    </row>
    <row r="68" spans="1:10" x14ac:dyDescent="0.25">
      <c r="A68" s="41">
        <f t="shared" ref="A68:A97" si="4">A67+1</f>
        <v>67</v>
      </c>
      <c r="B68" s="38">
        <f t="shared" ref="B68:B97" si="5">B67</f>
        <v>2692.3202254180947</v>
      </c>
      <c r="C68" s="38">
        <f t="shared" si="3"/>
        <v>1024.5388693218702</v>
      </c>
      <c r="D68" s="38">
        <f t="shared" ref="D68:D97" si="6">B68-C68</f>
        <v>1667.7813560962245</v>
      </c>
      <c r="E68" s="41"/>
      <c r="F68" s="38">
        <f>B2*((1+(I3/12))^(I2*12-A68)-1)/(((1+(I3/12))^(I2*12-A68))*((1+(I3/12))-1))</f>
        <v>505643.21488142532</v>
      </c>
      <c r="G68" s="38"/>
      <c r="H68" s="41"/>
      <c r="I68" s="41"/>
      <c r="J68" s="41"/>
    </row>
    <row r="69" spans="1:10" x14ac:dyDescent="0.25">
      <c r="A69" s="41">
        <f t="shared" si="4"/>
        <v>68</v>
      </c>
      <c r="B69" s="38">
        <f t="shared" si="5"/>
        <v>2692.3202254180947</v>
      </c>
      <c r="C69" s="38">
        <f t="shared" si="3"/>
        <v>1027.9113097666996</v>
      </c>
      <c r="D69" s="38">
        <f t="shared" si="6"/>
        <v>1664.4089156513951</v>
      </c>
      <c r="E69" s="41"/>
      <c r="F69" s="38">
        <f>B2*((1+(I3/12))^(I2*12-A69)-1)/(((1+(I3/12))^(I2*12-A69))*((1+(I3/12))-1))</f>
        <v>504615.30357165862</v>
      </c>
      <c r="G69" s="38"/>
      <c r="H69" s="41"/>
      <c r="I69" s="41"/>
      <c r="J69" s="41"/>
    </row>
    <row r="70" spans="1:10" x14ac:dyDescent="0.25">
      <c r="A70" s="41">
        <f t="shared" si="4"/>
        <v>69</v>
      </c>
      <c r="B70" s="38">
        <f t="shared" si="5"/>
        <v>2692.3202254180947</v>
      </c>
      <c r="C70" s="38">
        <f t="shared" ref="C70:C97" si="7">F69-F70</f>
        <v>1031.2948511615396</v>
      </c>
      <c r="D70" s="38">
        <f t="shared" si="6"/>
        <v>1661.0253742565551</v>
      </c>
      <c r="E70" s="41"/>
      <c r="F70" s="38">
        <f>B2*((1+(I3/12))^(I2*12-A70)-1)/(((1+(I3/12))^(I2*12-A70))*((1+(I3/12))-1))</f>
        <v>503584.00872049708</v>
      </c>
      <c r="G70" s="38"/>
      <c r="H70" s="41"/>
      <c r="I70" s="41"/>
      <c r="J70" s="41"/>
    </row>
    <row r="71" spans="1:10" x14ac:dyDescent="0.25">
      <c r="A71" s="41">
        <f t="shared" si="4"/>
        <v>70</v>
      </c>
      <c r="B71" s="38">
        <f t="shared" si="5"/>
        <v>2692.3202254180947</v>
      </c>
      <c r="C71" s="38">
        <f t="shared" si="7"/>
        <v>1034.6895300463075</v>
      </c>
      <c r="D71" s="38">
        <f t="shared" si="6"/>
        <v>1657.6306953717872</v>
      </c>
      <c r="E71" s="41"/>
      <c r="F71" s="38">
        <f>B2*((1+(I3/12))^(I2*12-A71)-1)/(((1+(I3/12))^(I2*12-A71))*((1+(I3/12))-1))</f>
        <v>502549.31919045077</v>
      </c>
      <c r="G71" s="38"/>
      <c r="H71" s="41"/>
      <c r="I71" s="41"/>
      <c r="J71" s="41"/>
    </row>
    <row r="72" spans="1:10" x14ac:dyDescent="0.25">
      <c r="A72" s="41">
        <f t="shared" si="4"/>
        <v>71</v>
      </c>
      <c r="B72" s="38">
        <f t="shared" si="5"/>
        <v>2692.3202254180947</v>
      </c>
      <c r="C72" s="38">
        <f t="shared" si="7"/>
        <v>1038.0953830829822</v>
      </c>
      <c r="D72" s="38">
        <f t="shared" si="6"/>
        <v>1654.2248423351125</v>
      </c>
      <c r="E72" s="41"/>
      <c r="F72" s="38">
        <f>B2*((1+(I3/12))^(I2*12-A72)-1)/(((1+(I3/12))^(I2*12-A72))*((1+(I3/12))-1))</f>
        <v>501511.22380736779</v>
      </c>
      <c r="G72" s="38"/>
      <c r="H72" s="41"/>
      <c r="I72" s="41"/>
      <c r="J72" s="41"/>
    </row>
    <row r="73" spans="1:10" x14ac:dyDescent="0.25">
      <c r="A73" s="41">
        <f t="shared" si="4"/>
        <v>72</v>
      </c>
      <c r="B73" s="38">
        <f t="shared" si="5"/>
        <v>2692.3202254180947</v>
      </c>
      <c r="C73" s="38">
        <f t="shared" si="7"/>
        <v>1041.5124470521696</v>
      </c>
      <c r="D73" s="38">
        <f t="shared" si="6"/>
        <v>1650.8077783659251</v>
      </c>
      <c r="E73" s="41"/>
      <c r="F73" s="38">
        <f>B2*((1+(I3/12))^(I2*12-A73)-1)/(((1+(I3/12))^(I2*12-A73))*((1+(I3/12))-1))</f>
        <v>500469.71136031562</v>
      </c>
      <c r="G73" s="38">
        <f>SUM(D2:D73)</f>
        <v>126959.76759041841</v>
      </c>
      <c r="H73" s="41"/>
      <c r="I73" s="41"/>
      <c r="J73" s="41"/>
    </row>
    <row r="74" spans="1:10" x14ac:dyDescent="0.25">
      <c r="A74" s="41">
        <f t="shared" si="4"/>
        <v>73</v>
      </c>
      <c r="B74" s="38">
        <f t="shared" si="5"/>
        <v>2692.3202254180947</v>
      </c>
      <c r="C74" s="38">
        <f t="shared" si="7"/>
        <v>1044.9407588570612</v>
      </c>
      <c r="D74" s="38">
        <f t="shared" si="6"/>
        <v>1647.3794665610335</v>
      </c>
      <c r="E74" s="41"/>
      <c r="F74" s="38">
        <f>B2*((1+(I3/12))^(I2*12-A74)-1)/(((1+(I3/12))^(I2*12-A74))*((1+(I3/12))-1))</f>
        <v>499424.77060145856</v>
      </c>
      <c r="G74" s="38"/>
      <c r="H74" s="41"/>
      <c r="I74" s="41"/>
      <c r="J74" s="41"/>
    </row>
    <row r="75" spans="1:10" x14ac:dyDescent="0.25">
      <c r="A75" s="41">
        <f t="shared" si="4"/>
        <v>74</v>
      </c>
      <c r="B75" s="38">
        <f t="shared" si="5"/>
        <v>2692.3202254180947</v>
      </c>
      <c r="C75" s="38">
        <f t="shared" si="7"/>
        <v>1048.3803555216291</v>
      </c>
      <c r="D75" s="38">
        <f t="shared" si="6"/>
        <v>1643.9398698964656</v>
      </c>
      <c r="E75" s="41"/>
      <c r="F75" s="38">
        <f>B2*((1+(I3/12))^(I2*12-A75)-1)/(((1+(I3/12))^(I2*12-A75))*((1+(I3/12))-1))</f>
        <v>498376.39024593693</v>
      </c>
      <c r="G75" s="38"/>
      <c r="H75" s="41"/>
      <c r="I75" s="41"/>
      <c r="J75" s="41"/>
    </row>
    <row r="76" spans="1:10" x14ac:dyDescent="0.25">
      <c r="A76" s="41">
        <f t="shared" si="4"/>
        <v>75</v>
      </c>
      <c r="B76" s="38">
        <f t="shared" si="5"/>
        <v>2692.3202254180947</v>
      </c>
      <c r="C76" s="38">
        <f t="shared" si="7"/>
        <v>1051.8312741919653</v>
      </c>
      <c r="D76" s="38">
        <f t="shared" si="6"/>
        <v>1640.4889512261293</v>
      </c>
      <c r="E76" s="41"/>
      <c r="F76" s="38">
        <f>B2*((1+(I3/12))^(I2*12-A76)-1)/(((1+(I3/12))^(I2*12-A76))*((1+(I3/12))-1))</f>
        <v>497324.55897174496</v>
      </c>
      <c r="G76" s="38"/>
      <c r="H76" s="41"/>
      <c r="I76" s="41"/>
      <c r="J76" s="41"/>
    </row>
    <row r="77" spans="1:10" x14ac:dyDescent="0.25">
      <c r="A77" s="41">
        <f t="shared" si="4"/>
        <v>76</v>
      </c>
      <c r="B77" s="38">
        <f t="shared" si="5"/>
        <v>2692.3202254180947</v>
      </c>
      <c r="C77" s="38">
        <f t="shared" si="7"/>
        <v>1055.2935521359905</v>
      </c>
      <c r="D77" s="38">
        <f t="shared" si="6"/>
        <v>1637.0266732821042</v>
      </c>
      <c r="E77" s="41"/>
      <c r="F77" s="38">
        <f>B2*((1+(I3/12))^(I2*12-A77)-1)/(((1+(I3/12))^(I2*12-A77))*((1+(I3/12))-1))</f>
        <v>496269.26541960897</v>
      </c>
      <c r="G77" s="38"/>
      <c r="H77" s="41"/>
      <c r="I77" s="41"/>
      <c r="J77" s="41"/>
    </row>
    <row r="78" spans="1:10" x14ac:dyDescent="0.25">
      <c r="A78" s="41">
        <f t="shared" si="4"/>
        <v>77</v>
      </c>
      <c r="B78" s="38">
        <f t="shared" si="5"/>
        <v>2692.3202254180947</v>
      </c>
      <c r="C78" s="38">
        <f t="shared" si="7"/>
        <v>1058.7672267453745</v>
      </c>
      <c r="D78" s="38">
        <f t="shared" si="6"/>
        <v>1633.5529986727202</v>
      </c>
      <c r="E78" s="41"/>
      <c r="F78" s="38">
        <f>B2*((1+(I3/12))^(I2*12-A78)-1)/(((1+(I3/12))^(I2*12-A78))*((1+(I3/12))-1))</f>
        <v>495210.4981928636</v>
      </c>
      <c r="G78" s="38"/>
      <c r="H78" s="41"/>
      <c r="I78" s="41"/>
      <c r="J78" s="41"/>
    </row>
    <row r="79" spans="1:10" x14ac:dyDescent="0.25">
      <c r="A79" s="41">
        <f t="shared" si="4"/>
        <v>78</v>
      </c>
      <c r="B79" s="38">
        <f t="shared" si="5"/>
        <v>2692.3202254180947</v>
      </c>
      <c r="C79" s="38">
        <f t="shared" si="7"/>
        <v>1062.2523355330923</v>
      </c>
      <c r="D79" s="38">
        <f t="shared" si="6"/>
        <v>1630.0678898850024</v>
      </c>
      <c r="E79" s="41"/>
      <c r="F79" s="38">
        <f>B2*((1+(I3/12))^(I2*12-A79)-1)/(((1+(I3/12))^(I2*12-A79))*((1+(I3/12))-1))</f>
        <v>494148.2458573305</v>
      </c>
      <c r="G79" s="38"/>
      <c r="H79" s="41"/>
      <c r="I79" s="41"/>
      <c r="J79" s="41"/>
    </row>
    <row r="80" spans="1:10" x14ac:dyDescent="0.25">
      <c r="A80" s="41">
        <f t="shared" si="4"/>
        <v>79</v>
      </c>
      <c r="B80" s="38">
        <f t="shared" si="5"/>
        <v>2692.3202254180947</v>
      </c>
      <c r="C80" s="38">
        <f t="shared" si="7"/>
        <v>1065.7489161377889</v>
      </c>
      <c r="D80" s="38">
        <f t="shared" si="6"/>
        <v>1626.5713092803057</v>
      </c>
      <c r="E80" s="41"/>
      <c r="F80" s="38">
        <f>B2*((1+(I3/12))^(I2*12-A80)-1)/(((1+(I3/12))^(I2*12-A80))*((1+(I3/12))-1))</f>
        <v>493082.49694119272</v>
      </c>
      <c r="G80" s="38"/>
      <c r="H80" s="41"/>
      <c r="I80" s="41"/>
      <c r="J80" s="41"/>
    </row>
    <row r="81" spans="1:10" x14ac:dyDescent="0.25">
      <c r="A81" s="41">
        <f t="shared" si="4"/>
        <v>80</v>
      </c>
      <c r="B81" s="38">
        <f t="shared" si="5"/>
        <v>2692.3202254180947</v>
      </c>
      <c r="C81" s="38">
        <f t="shared" si="7"/>
        <v>1069.2570063199382</v>
      </c>
      <c r="D81" s="38">
        <f t="shared" si="6"/>
        <v>1623.0632190981564</v>
      </c>
      <c r="E81" s="41"/>
      <c r="F81" s="38">
        <f>B2*((1+(I3/12))^(I2*12-A81)-1)/(((1+(I3/12))^(I2*12-A81))*((1+(I3/12))-1))</f>
        <v>492013.23993487278</v>
      </c>
      <c r="G81" s="38"/>
      <c r="H81" s="41"/>
      <c r="I81" s="41"/>
      <c r="J81" s="41"/>
    </row>
    <row r="82" spans="1:10" x14ac:dyDescent="0.25">
      <c r="A82" s="41">
        <f t="shared" si="4"/>
        <v>81</v>
      </c>
      <c r="B82" s="38">
        <f t="shared" si="5"/>
        <v>2692.3202254180947</v>
      </c>
      <c r="C82" s="38">
        <f t="shared" si="7"/>
        <v>1072.7766439659172</v>
      </c>
      <c r="D82" s="38">
        <f t="shared" si="6"/>
        <v>1619.5435814521775</v>
      </c>
      <c r="E82" s="41"/>
      <c r="F82" s="38">
        <f>B2*((1+(I3/12))^(I2*12-A82)-1)/(((1+(I3/12))^(I2*12-A82))*((1+(I3/12))-1))</f>
        <v>490940.46329090686</v>
      </c>
      <c r="G82" s="38"/>
      <c r="H82" s="41"/>
      <c r="I82" s="41"/>
      <c r="J82" s="41"/>
    </row>
    <row r="83" spans="1:10" x14ac:dyDescent="0.25">
      <c r="A83" s="41">
        <f t="shared" si="4"/>
        <v>82</v>
      </c>
      <c r="B83" s="38">
        <f t="shared" si="5"/>
        <v>2692.3202254180947</v>
      </c>
      <c r="C83" s="38">
        <f t="shared" si="7"/>
        <v>1076.3078670855029</v>
      </c>
      <c r="D83" s="38">
        <f t="shared" si="6"/>
        <v>1616.0123583325917</v>
      </c>
      <c r="E83" s="41"/>
      <c r="F83" s="38">
        <f>B2*((1+(I3/12))^(I2*12-A83)-1)/(((1+(I3/12))^(I2*12-A83))*((1+(I3/12))-1))</f>
        <v>489864.15542382136</v>
      </c>
      <c r="G83" s="38"/>
      <c r="H83" s="41"/>
      <c r="I83" s="41"/>
      <c r="J83" s="41"/>
    </row>
    <row r="84" spans="1:10" x14ac:dyDescent="0.25">
      <c r="A84" s="41">
        <f t="shared" si="4"/>
        <v>83</v>
      </c>
      <c r="B84" s="38">
        <f t="shared" si="5"/>
        <v>2692.3202254180947</v>
      </c>
      <c r="C84" s="38">
        <f t="shared" si="7"/>
        <v>1079.850713814667</v>
      </c>
      <c r="D84" s="38">
        <f t="shared" si="6"/>
        <v>1612.4695116034277</v>
      </c>
      <c r="E84" s="41"/>
      <c r="F84" s="38">
        <f>B2*((1+(I3/12))^(I2*12-A84)-1)/(((1+(I3/12))^(I2*12-A84))*((1+(I3/12))-1))</f>
        <v>488784.30471000669</v>
      </c>
      <c r="G84" s="38"/>
      <c r="H84" s="41"/>
      <c r="I84" s="41"/>
      <c r="J84" s="41"/>
    </row>
    <row r="85" spans="1:10" x14ac:dyDescent="0.25">
      <c r="A85" s="41">
        <f t="shared" si="4"/>
        <v>84</v>
      </c>
      <c r="B85" s="38">
        <f t="shared" si="5"/>
        <v>2692.3202254180947</v>
      </c>
      <c r="C85" s="38">
        <f t="shared" si="7"/>
        <v>1083.4052224142943</v>
      </c>
      <c r="D85" s="38">
        <f t="shared" si="6"/>
        <v>1608.9150030038004</v>
      </c>
      <c r="E85" s="41"/>
      <c r="F85" s="38">
        <f>B2*((1+(I3/12))^(I2*12-A85)-1)/(((1+(I3/12))^(I2*12-A85))*((1+(I3/12))-1))</f>
        <v>487700.8994875924</v>
      </c>
      <c r="G85" s="38">
        <f>SUM(D2:D85)</f>
        <v>146498.79842271245</v>
      </c>
      <c r="H85" s="41"/>
      <c r="I85" s="41"/>
      <c r="J85" s="41"/>
    </row>
    <row r="86" spans="1:10" x14ac:dyDescent="0.25">
      <c r="A86" s="41">
        <f t="shared" si="4"/>
        <v>85</v>
      </c>
      <c r="B86" s="38">
        <f t="shared" si="5"/>
        <v>2692.3202254180947</v>
      </c>
      <c r="C86" s="38">
        <f t="shared" si="7"/>
        <v>1086.9714312715805</v>
      </c>
      <c r="D86" s="38">
        <f t="shared" si="6"/>
        <v>1605.3487941465141</v>
      </c>
      <c r="E86" s="41"/>
      <c r="F86" s="38">
        <f>B2*((1+(I3/12))^(I2*12-A86)-1)/(((1+(I3/12))^(I2*12-A86))*((1+(I3/12))-1))</f>
        <v>486613.92805632082</v>
      </c>
      <c r="G86" s="38"/>
      <c r="H86" s="41"/>
      <c r="I86" s="41"/>
      <c r="J86" s="41"/>
    </row>
    <row r="87" spans="1:10" x14ac:dyDescent="0.25">
      <c r="A87" s="41">
        <f t="shared" si="4"/>
        <v>86</v>
      </c>
      <c r="B87" s="38">
        <f t="shared" si="5"/>
        <v>2692.3202254180947</v>
      </c>
      <c r="C87" s="38">
        <f t="shared" si="7"/>
        <v>1090.5493788992753</v>
      </c>
      <c r="D87" s="38">
        <f t="shared" si="6"/>
        <v>1601.7708465188193</v>
      </c>
      <c r="E87" s="41"/>
      <c r="F87" s="38">
        <f>B2*((1+(I3/12))^(I2*12-A87)-1)/(((1+(I3/12))^(I2*12-A87))*((1+(I3/12))-1))</f>
        <v>485523.37867742154</v>
      </c>
      <c r="G87" s="38"/>
      <c r="H87" s="41"/>
      <c r="I87" s="41"/>
      <c r="J87" s="41"/>
    </row>
    <row r="88" spans="1:10" x14ac:dyDescent="0.25">
      <c r="A88" s="41">
        <f t="shared" si="4"/>
        <v>87</v>
      </c>
      <c r="B88" s="38">
        <f t="shared" si="5"/>
        <v>2692.3202254180947</v>
      </c>
      <c r="C88" s="38">
        <f t="shared" si="7"/>
        <v>1094.1391039382434</v>
      </c>
      <c r="D88" s="38">
        <f t="shared" si="6"/>
        <v>1598.1811214798513</v>
      </c>
      <c r="E88" s="41"/>
      <c r="F88" s="38">
        <f>B2*((1+(I3/12))^(I2*12-A88)-1)/(((1+(I3/12))^(I2*12-A88))*((1+(I3/12))-1))</f>
        <v>484429.2395734833</v>
      </c>
      <c r="G88" s="38"/>
      <c r="H88" s="41"/>
      <c r="I88" s="41"/>
      <c r="J88" s="41"/>
    </row>
    <row r="89" spans="1:10" x14ac:dyDescent="0.25">
      <c r="A89" s="41">
        <f t="shared" si="4"/>
        <v>88</v>
      </c>
      <c r="B89" s="38">
        <f t="shared" si="5"/>
        <v>2692.3202254180947</v>
      </c>
      <c r="C89" s="38">
        <f t="shared" si="7"/>
        <v>1097.740645155427</v>
      </c>
      <c r="D89" s="38">
        <f t="shared" si="6"/>
        <v>1594.5795802626676</v>
      </c>
      <c r="E89" s="41"/>
      <c r="F89" s="38">
        <f>B2*((1+(I3/12))^(I2*12-A89)-1)/(((1+(I3/12))^(I2*12-A89))*((1+(I3/12))-1))</f>
        <v>483331.49892832787</v>
      </c>
      <c r="G89" s="38"/>
      <c r="H89" s="41"/>
      <c r="I89" s="41"/>
      <c r="J89" s="41"/>
    </row>
    <row r="90" spans="1:10" x14ac:dyDescent="0.25">
      <c r="A90" s="41">
        <f t="shared" si="4"/>
        <v>89</v>
      </c>
      <c r="B90" s="38">
        <f t="shared" si="5"/>
        <v>2692.3202254180947</v>
      </c>
      <c r="C90" s="38">
        <f t="shared" si="7"/>
        <v>1101.3540414456511</v>
      </c>
      <c r="D90" s="38">
        <f t="shared" si="6"/>
        <v>1590.9661839724436</v>
      </c>
      <c r="E90" s="41"/>
      <c r="F90" s="38">
        <f>B2*((1+(I3/12))^(I2*12-A90)-1)/(((1+(I3/12))^(I2*12-A90))*((1+(I3/12))-1))</f>
        <v>482230.14488688222</v>
      </c>
      <c r="G90" s="38"/>
      <c r="H90" s="41"/>
      <c r="I90" s="41"/>
      <c r="J90" s="41"/>
    </row>
    <row r="91" spans="1:10" x14ac:dyDescent="0.25">
      <c r="A91" s="41">
        <f t="shared" si="4"/>
        <v>90</v>
      </c>
      <c r="B91" s="38">
        <f t="shared" si="5"/>
        <v>2692.3202254180947</v>
      </c>
      <c r="C91" s="38">
        <f t="shared" si="7"/>
        <v>1104.9793318322045</v>
      </c>
      <c r="D91" s="38">
        <f t="shared" si="6"/>
        <v>1587.3408935858902</v>
      </c>
      <c r="E91" s="41"/>
      <c r="F91" s="38">
        <f>B2*((1+(I3/12))^(I2*12-A91)-1)/(((1+(I3/12))^(I2*12-A91))*((1+(I3/12))-1))</f>
        <v>481125.16555505001</v>
      </c>
      <c r="G91" s="38"/>
      <c r="H91" s="41"/>
      <c r="I91" s="41"/>
      <c r="J91" s="41"/>
    </row>
    <row r="92" spans="1:10" x14ac:dyDescent="0.25">
      <c r="A92" s="41">
        <f t="shared" si="4"/>
        <v>91</v>
      </c>
      <c r="B92" s="38">
        <f t="shared" si="5"/>
        <v>2692.3202254180947</v>
      </c>
      <c r="C92" s="38">
        <f t="shared" si="7"/>
        <v>1108.6165554659674</v>
      </c>
      <c r="D92" s="38">
        <f t="shared" si="6"/>
        <v>1583.7036699521273</v>
      </c>
      <c r="E92" s="41"/>
      <c r="F92" s="38">
        <f>B2*((1+(I3/12))^(I2*12-A92)-1)/(((1+(I3/12))^(I2*12-A92))*((1+(I3/12))-1))</f>
        <v>480016.54899958405</v>
      </c>
      <c r="G92" s="38"/>
      <c r="H92" s="41"/>
      <c r="I92" s="41"/>
      <c r="J92" s="41"/>
    </row>
    <row r="93" spans="1:10" x14ac:dyDescent="0.25">
      <c r="A93" s="41">
        <f t="shared" si="4"/>
        <v>92</v>
      </c>
      <c r="B93" s="38">
        <f t="shared" si="5"/>
        <v>2692.3202254180947</v>
      </c>
      <c r="C93" s="38">
        <f t="shared" si="7"/>
        <v>1112.2657516278559</v>
      </c>
      <c r="D93" s="38">
        <f t="shared" si="6"/>
        <v>1580.0544737902387</v>
      </c>
      <c r="E93" s="41"/>
      <c r="F93" s="38">
        <f>B2*((1+(I3/12))^(I2*12-A93)-1)/(((1+(I3/12))^(I2*12-A93))*((1+(I3/12))-1))</f>
        <v>478904.28324795619</v>
      </c>
      <c r="G93" s="38"/>
      <c r="H93" s="41"/>
      <c r="I93" s="41"/>
      <c r="J93" s="41"/>
    </row>
    <row r="94" spans="1:10" x14ac:dyDescent="0.25">
      <c r="A94" s="41">
        <f t="shared" si="4"/>
        <v>93</v>
      </c>
      <c r="B94" s="38">
        <f t="shared" si="5"/>
        <v>2692.3202254180947</v>
      </c>
      <c r="C94" s="38">
        <f t="shared" si="7"/>
        <v>1115.9269597269013</v>
      </c>
      <c r="D94" s="38">
        <f t="shared" si="6"/>
        <v>1576.3932656911934</v>
      </c>
      <c r="E94" s="41"/>
      <c r="F94" s="38">
        <f>B2*((1+(I3/12))^(I2*12-A94)-1)/(((1+(I3/12))^(I2*12-A94))*((1+(I3/12))-1))</f>
        <v>477788.35628822929</v>
      </c>
      <c r="G94" s="38"/>
      <c r="H94" s="41"/>
      <c r="I94" s="41"/>
      <c r="J94" s="41"/>
    </row>
    <row r="95" spans="1:10" x14ac:dyDescent="0.25">
      <c r="A95" s="41">
        <f t="shared" si="4"/>
        <v>94</v>
      </c>
      <c r="B95" s="38">
        <f t="shared" si="5"/>
        <v>2692.3202254180947</v>
      </c>
      <c r="C95" s="38">
        <f t="shared" si="7"/>
        <v>1119.6002193026361</v>
      </c>
      <c r="D95" s="38">
        <f t="shared" si="6"/>
        <v>1572.7200061154585</v>
      </c>
      <c r="E95" s="41"/>
      <c r="F95" s="38">
        <f>B2*((1+(I3/12))^(I2*12-A95)-1)/(((1+(I3/12))^(I2*12-A95))*((1+(I3/12))-1))</f>
        <v>476668.75606892665</v>
      </c>
      <c r="G95" s="38"/>
      <c r="H95" s="41"/>
      <c r="I95" s="41"/>
      <c r="J95" s="41"/>
    </row>
    <row r="96" spans="1:10" x14ac:dyDescent="0.25">
      <c r="A96" s="41">
        <f t="shared" si="4"/>
        <v>95</v>
      </c>
      <c r="B96" s="38">
        <f t="shared" si="5"/>
        <v>2692.3202254180947</v>
      </c>
      <c r="C96" s="38">
        <f t="shared" si="7"/>
        <v>1123.2855700246291</v>
      </c>
      <c r="D96" s="38">
        <f t="shared" si="6"/>
        <v>1569.0346553934655</v>
      </c>
      <c r="E96" s="41"/>
      <c r="F96" s="38">
        <f>B2*((1+(I3/12))^(I2*12-A96)-1)/(((1+(I3/12))^(I2*12-A96))*((1+(I3/12))-1))</f>
        <v>475545.47049890202</v>
      </c>
      <c r="G96" s="38"/>
      <c r="H96" s="41"/>
      <c r="I96" s="41"/>
      <c r="J96" s="41"/>
    </row>
    <row r="97" spans="1:10" x14ac:dyDescent="0.25">
      <c r="A97" s="41">
        <f t="shared" si="4"/>
        <v>96</v>
      </c>
      <c r="B97" s="38">
        <f t="shared" si="5"/>
        <v>2692.3202254180947</v>
      </c>
      <c r="C97" s="38">
        <f t="shared" si="7"/>
        <v>1126.9830516924849</v>
      </c>
      <c r="D97" s="38">
        <f t="shared" si="6"/>
        <v>1565.3371737256098</v>
      </c>
      <c r="E97" s="41"/>
      <c r="F97" s="38">
        <f>B2*((1+(I3/12))^(I2*12-A97)-1)/(((1+(I3/12))^(I2*12-A97))*((1+(I3/12))-1))</f>
        <v>474418.48744720954</v>
      </c>
      <c r="G97" s="38">
        <f>SUM(D2:D97)</f>
        <v>165524.2290873469</v>
      </c>
      <c r="H97" s="41"/>
      <c r="I97" s="41"/>
      <c r="J97" s="41"/>
    </row>
    <row r="98" spans="1:10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Subvencija stambenih kredita</vt:lpstr>
      <vt:lpstr>5 godina</vt:lpstr>
      <vt:lpstr>10 godina</vt:lpstr>
      <vt:lpstr>15 godina</vt:lpstr>
      <vt:lpstr>20 godina</vt:lpstr>
      <vt:lpstr>25 godina</vt:lpstr>
      <vt:lpstr>30 godina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Jelena-PC</cp:lastModifiedBy>
  <dcterms:created xsi:type="dcterms:W3CDTF">2017-01-12T12:11:07Z</dcterms:created>
  <dcterms:modified xsi:type="dcterms:W3CDTF">2017-01-16T12:43:41Z</dcterms:modified>
</cp:coreProperties>
</file>